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E:\KrosData\Export\"/>
    </mc:Choice>
  </mc:AlternateContent>
  <xr:revisionPtr revIDLastSave="0" documentId="13_ncr:1_{3310DF14-A238-49FD-9185-F442E477F4F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 01.1 - Kácení stromů a..." sheetId="2" r:id="rId2"/>
    <sheet name="SO 01.2 - Přesadba stromů" sheetId="3" r:id="rId3"/>
    <sheet name="SO 02 - ZPEVNĚNÉ PLOCHY A..." sheetId="4" r:id="rId4"/>
    <sheet name="SO 03 - MOBILIÁŘ" sheetId="5" r:id="rId5"/>
    <sheet name="SO 04.1 - Výsadba stromu" sheetId="6" r:id="rId6"/>
    <sheet name="SO 04.2 - Výsadba živého ..." sheetId="7" r:id="rId7"/>
    <sheet name="SO 04.3 - Výsadba keřů" sheetId="8" r:id="rId8"/>
    <sheet name="SO 04.4.A - Založení trav..." sheetId="9" r:id="rId9"/>
    <sheet name="SO 04.4.B - Založení trav..." sheetId="10" r:id="rId10"/>
    <sheet name="SO 04.4.C - Založení štěr..." sheetId="11" r:id="rId11"/>
    <sheet name="SO 04.4.D - Zatravněná dl..." sheetId="12" r:id="rId12"/>
    <sheet name="SO 04.5 - Výsadba cibulov..." sheetId="13" r:id="rId13"/>
    <sheet name="SO 05.1 - Veřejné osvětle..." sheetId="14" r:id="rId14"/>
    <sheet name="SO 05.2 - Přeložka VO" sheetId="15" r:id="rId15"/>
    <sheet name="SO 06 - ZÁZEMÍ PRO KONTEJ..." sheetId="16" r:id="rId16"/>
    <sheet name="VON - VEDLEJŠÍ A OSTATNÍ ..." sheetId="17" r:id="rId17"/>
  </sheets>
  <definedNames>
    <definedName name="_xlnm._FilterDatabase" localSheetId="1" hidden="1">'SO 01.1 - Kácení stromů a...'!$C$121:$K$288</definedName>
    <definedName name="_xlnm._FilterDatabase" localSheetId="2" hidden="1">'SO 01.2 - Přesadba stromů'!$C$122:$K$197</definedName>
    <definedName name="_xlnm._FilterDatabase" localSheetId="3" hidden="1">'SO 02 - ZPEVNĚNÉ PLOCHY A...'!$C$121:$K$556</definedName>
    <definedName name="_xlnm._FilterDatabase" localSheetId="4" hidden="1">'SO 03 - MOBILIÁŘ'!$C$126:$K$531</definedName>
    <definedName name="_xlnm._FilterDatabase" localSheetId="5" hidden="1">'SO 04.1 - Výsadba stromu'!$C$122:$K$233</definedName>
    <definedName name="_xlnm._FilterDatabase" localSheetId="6" hidden="1">'SO 04.2 - Výsadba živého ...'!$C$122:$K$207</definedName>
    <definedName name="_xlnm._FilterDatabase" localSheetId="7" hidden="1">'SO 04.3 - Výsadba keřů'!$C$122:$K$187</definedName>
    <definedName name="_xlnm._FilterDatabase" localSheetId="8" hidden="1">'SO 04.4.A - Založení trav...'!$C$122:$K$225</definedName>
    <definedName name="_xlnm._FilterDatabase" localSheetId="9" hidden="1">'SO 04.4.B - Založení trav...'!$C$122:$K$215</definedName>
    <definedName name="_xlnm._FilterDatabase" localSheetId="10" hidden="1">'SO 04.4.C - Založení štěr...'!$C$122:$K$208</definedName>
    <definedName name="_xlnm._FilterDatabase" localSheetId="11" hidden="1">'SO 04.4.D - Zatravněná dl...'!$C$122:$K$164</definedName>
    <definedName name="_xlnm._FilterDatabase" localSheetId="12" hidden="1">'SO 04.5 - Výsadba cibulov...'!$C$121:$K$131</definedName>
    <definedName name="_xlnm._FilterDatabase" localSheetId="13" hidden="1">'SO 05.1 - Veřejné osvětle...'!$C$122:$K$194</definedName>
    <definedName name="_xlnm._FilterDatabase" localSheetId="14" hidden="1">'SO 05.2 - Přeložka VO'!$C$121:$K$151</definedName>
    <definedName name="_xlnm._FilterDatabase" localSheetId="15" hidden="1">'SO 06 - ZÁZEMÍ PRO KONTEJ...'!$C$123:$K$436</definedName>
    <definedName name="_xlnm._FilterDatabase" localSheetId="16" hidden="1">'VON - VEDLEJŠÍ A OSTATNÍ ...'!$C$124:$K$178</definedName>
    <definedName name="_xlnm.Print_Titles" localSheetId="0">'Rekapitulace stavby'!$92:$92</definedName>
    <definedName name="_xlnm.Print_Titles" localSheetId="1">'SO 01.1 - Kácení stromů a...'!$121:$121</definedName>
    <definedName name="_xlnm.Print_Titles" localSheetId="2">'SO 01.2 - Přesadba stromů'!$122:$122</definedName>
    <definedName name="_xlnm.Print_Titles" localSheetId="3">'SO 02 - ZPEVNĚNÉ PLOCHY A...'!$121:$121</definedName>
    <definedName name="_xlnm.Print_Titles" localSheetId="4">'SO 03 - MOBILIÁŘ'!$126:$126</definedName>
    <definedName name="_xlnm.Print_Titles" localSheetId="5">'SO 04.1 - Výsadba stromu'!$122:$122</definedName>
    <definedName name="_xlnm.Print_Titles" localSheetId="6">'SO 04.2 - Výsadba živého ...'!$122:$122</definedName>
    <definedName name="_xlnm.Print_Titles" localSheetId="7">'SO 04.3 - Výsadba keřů'!$122:$122</definedName>
    <definedName name="_xlnm.Print_Titles" localSheetId="8">'SO 04.4.A - Založení trav...'!$122:$122</definedName>
    <definedName name="_xlnm.Print_Titles" localSheetId="9">'SO 04.4.B - Založení trav...'!$122:$122</definedName>
    <definedName name="_xlnm.Print_Titles" localSheetId="10">'SO 04.4.C - Založení štěr...'!$122:$122</definedName>
    <definedName name="_xlnm.Print_Titles" localSheetId="11">'SO 04.4.D - Zatravněná dl...'!$122:$122</definedName>
    <definedName name="_xlnm.Print_Titles" localSheetId="12">'SO 04.5 - Výsadba cibulov...'!$121:$121</definedName>
    <definedName name="_xlnm.Print_Titles" localSheetId="13">'SO 05.1 - Veřejné osvětle...'!$122:$122</definedName>
    <definedName name="_xlnm.Print_Titles" localSheetId="14">'SO 05.2 - Přeložka VO'!$121:$121</definedName>
    <definedName name="_xlnm.Print_Titles" localSheetId="15">'SO 06 - ZÁZEMÍ PRO KONTEJ...'!$123:$123</definedName>
    <definedName name="_xlnm.Print_Titles" localSheetId="16">'VON - VEDLEJŠÍ A OSTATNÍ ...'!$124:$124</definedName>
    <definedName name="_xlnm.Print_Area" localSheetId="0">'Rekapitulace stavby'!$D$4:$AO$76,'Rekapitulace stavby'!$C$82:$AQ$114</definedName>
    <definedName name="_xlnm.Print_Area" localSheetId="1">'SO 01.1 - Kácení stromů a...'!$C$4:$J$41,'SO 01.1 - Kácení stromů a...'!$C$50:$J$76,'SO 01.1 - Kácení stromů a...'!$C$82:$J$101,'SO 01.1 - Kácení stromů a...'!$C$107:$K$288</definedName>
    <definedName name="_xlnm.Print_Area" localSheetId="2">'SO 01.2 - Přesadba stromů'!$C$4:$J$41,'SO 01.2 - Přesadba stromů'!$C$50:$J$76,'SO 01.2 - Přesadba stromů'!$C$82:$J$102,'SO 01.2 - Přesadba stromů'!$C$108:$K$197</definedName>
    <definedName name="_xlnm.Print_Area" localSheetId="3">'SO 02 - ZPEVNĚNÉ PLOCHY A...'!$C$4:$J$39,'SO 02 - ZPEVNĚNÉ PLOCHY A...'!$C$49:$J$75,'SO 02 - ZPEVNĚNÉ PLOCHY A...'!$C$81:$J$103,'SO 02 - ZPEVNĚNÉ PLOCHY A...'!$C$109:$K$556</definedName>
    <definedName name="_xlnm.Print_Area" localSheetId="4">'SO 03 - MOBILIÁŘ'!$C$4:$J$39,'SO 03 - MOBILIÁŘ'!$C$49:$J$75,'SO 03 - MOBILIÁŘ'!$C$81:$J$108,'SO 03 - MOBILIÁŘ'!$C$114:$K$531</definedName>
    <definedName name="_xlnm.Print_Area" localSheetId="5">'SO 04.1 - Výsadba stromu'!$C$4:$J$41,'SO 04.1 - Výsadba stromu'!$C$50:$J$76,'SO 04.1 - Výsadba stromu'!$C$82:$J$102,'SO 04.1 - Výsadba stromu'!$C$108:$K$233</definedName>
    <definedName name="_xlnm.Print_Area" localSheetId="6">'SO 04.2 - Výsadba živého ...'!$C$4:$J$41,'SO 04.2 - Výsadba živého ...'!$C$50:$J$76,'SO 04.2 - Výsadba živého ...'!$C$82:$J$102,'SO 04.2 - Výsadba živého ...'!$C$108:$K$207</definedName>
    <definedName name="_xlnm.Print_Area" localSheetId="7">'SO 04.3 - Výsadba keřů'!$C$4:$J$41,'SO 04.3 - Výsadba keřů'!$C$50:$J$76,'SO 04.3 - Výsadba keřů'!$C$82:$J$102,'SO 04.3 - Výsadba keřů'!$C$108:$K$187</definedName>
    <definedName name="_xlnm.Print_Area" localSheetId="8">'SO 04.4.A - Založení trav...'!$C$4:$J$41,'SO 04.4.A - Založení trav...'!$C$50:$J$76,'SO 04.4.A - Založení trav...'!$C$82:$J$102,'SO 04.4.A - Založení trav...'!$C$108:$K$225</definedName>
    <definedName name="_xlnm.Print_Area" localSheetId="9">'SO 04.4.B - Založení trav...'!$C$4:$J$41,'SO 04.4.B - Založení trav...'!$C$50:$J$76,'SO 04.4.B - Založení trav...'!$C$82:$J$102,'SO 04.4.B - Založení trav...'!$C$108:$K$215</definedName>
    <definedName name="_xlnm.Print_Area" localSheetId="10">'SO 04.4.C - Založení štěr...'!$C$4:$J$41,'SO 04.4.C - Založení štěr...'!$C$50:$J$76,'SO 04.4.C - Založení štěr...'!$C$82:$J$102,'SO 04.4.C - Založení štěr...'!$C$108:$K$208</definedName>
    <definedName name="_xlnm.Print_Area" localSheetId="11">'SO 04.4.D - Zatravněná dl...'!$C$4:$J$41,'SO 04.4.D - Zatravněná dl...'!$C$50:$J$76,'SO 04.4.D - Zatravněná dl...'!$C$82:$J$102,'SO 04.4.D - Zatravněná dl...'!$C$108:$K$164</definedName>
    <definedName name="_xlnm.Print_Area" localSheetId="12">'SO 04.5 - Výsadba cibulov...'!$C$4:$J$41,'SO 04.5 - Výsadba cibulov...'!$C$50:$J$76,'SO 04.5 - Výsadba cibulov...'!$C$82:$J$101,'SO 04.5 - Výsadba cibulov...'!$C$107:$K$131</definedName>
    <definedName name="_xlnm.Print_Area" localSheetId="13">'SO 05.1 - Veřejné osvětle...'!$C$4:$J$41,'SO 05.1 - Veřejné osvětle...'!$C$49:$J$75,'SO 05.1 - Veřejné osvětle...'!$C$81:$J$102,'SO 05.1 - Veřejné osvětle...'!$C$108:$K$194</definedName>
    <definedName name="_xlnm.Print_Area" localSheetId="14">'SO 05.2 - Přeložka VO'!$C$4:$J$41,'SO 05.2 - Přeložka VO'!$C$49:$J$75,'SO 05.2 - Přeložka VO'!$C$81:$J$101,'SO 05.2 - Přeložka VO'!$C$107:$K$151</definedName>
    <definedName name="_xlnm.Print_Area" localSheetId="15">'SO 06 - ZÁZEMÍ PRO KONTEJ...'!$C$4:$J$39,'SO 06 - ZÁZEMÍ PRO KONTEJ...'!$C$49:$J$75,'SO 06 - ZÁZEMÍ PRO KONTEJ...'!$C$81:$J$105,'SO 06 - ZÁZEMÍ PRO KONTEJ...'!$C$111:$K$436</definedName>
    <definedName name="_xlnm.Print_Area" localSheetId="16">'VON - VEDLEJŠÍ A OSTATNÍ ...'!$C$4:$J$39,'VON - VEDLEJŠÍ A OSTATNÍ ...'!$C$50:$J$76,'VON - VEDLEJŠÍ A OSTATNÍ ...'!$C$82:$J$106,'VON - VEDLEJŠÍ A OSTATNÍ ...'!$C$112:$K$178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17" l="1"/>
  <c r="J36" i="17"/>
  <c r="AY113" i="1"/>
  <c r="J35" i="17"/>
  <c r="AX113" i="1" s="1"/>
  <c r="BI176" i="17"/>
  <c r="BH176" i="17"/>
  <c r="BG176" i="17"/>
  <c r="BF176" i="17"/>
  <c r="T176" i="17"/>
  <c r="R176" i="17"/>
  <c r="P176" i="17"/>
  <c r="BI174" i="17"/>
  <c r="BH174" i="17"/>
  <c r="BG174" i="17"/>
  <c r="BF174" i="17"/>
  <c r="T174" i="17"/>
  <c r="R174" i="17"/>
  <c r="P174" i="17"/>
  <c r="BI168" i="17"/>
  <c r="BH168" i="17"/>
  <c r="BG168" i="17"/>
  <c r="BF168" i="17"/>
  <c r="T168" i="17"/>
  <c r="T167" i="17" s="1"/>
  <c r="R168" i="17"/>
  <c r="R167" i="17"/>
  <c r="P168" i="17"/>
  <c r="P167" i="17" s="1"/>
  <c r="BI166" i="17"/>
  <c r="BH166" i="17"/>
  <c r="BG166" i="17"/>
  <c r="BF166" i="17"/>
  <c r="T166" i="17"/>
  <c r="R166" i="17"/>
  <c r="P166" i="17"/>
  <c r="BI164" i="17"/>
  <c r="BH164" i="17"/>
  <c r="BG164" i="17"/>
  <c r="BF164" i="17"/>
  <c r="T164" i="17"/>
  <c r="R164" i="17"/>
  <c r="P164" i="17"/>
  <c r="BI162" i="17"/>
  <c r="BH162" i="17"/>
  <c r="BG162" i="17"/>
  <c r="BF162" i="17"/>
  <c r="T162" i="17"/>
  <c r="R162" i="17"/>
  <c r="P162" i="17"/>
  <c r="BI161" i="17"/>
  <c r="BH161" i="17"/>
  <c r="BG161" i="17"/>
  <c r="BF161" i="17"/>
  <c r="T161" i="17"/>
  <c r="R161" i="17"/>
  <c r="P161" i="17"/>
  <c r="BI156" i="17"/>
  <c r="BH156" i="17"/>
  <c r="BG156" i="17"/>
  <c r="BF156" i="17"/>
  <c r="T156" i="17"/>
  <c r="R156" i="17"/>
  <c r="P156" i="17"/>
  <c r="BI153" i="17"/>
  <c r="BH153" i="17"/>
  <c r="BG153" i="17"/>
  <c r="BF153" i="17"/>
  <c r="T153" i="17"/>
  <c r="R153" i="17"/>
  <c r="P153" i="17"/>
  <c r="BI149" i="17"/>
  <c r="BH149" i="17"/>
  <c r="BG149" i="17"/>
  <c r="BF149" i="17"/>
  <c r="T149" i="17"/>
  <c r="R149" i="17"/>
  <c r="P149" i="17"/>
  <c r="BI142" i="17"/>
  <c r="BH142" i="17"/>
  <c r="BG142" i="17"/>
  <c r="BF142" i="17"/>
  <c r="T142" i="17"/>
  <c r="T141" i="17" s="1"/>
  <c r="R142" i="17"/>
  <c r="R141" i="17" s="1"/>
  <c r="P142" i="17"/>
  <c r="P141" i="17" s="1"/>
  <c r="BI140" i="17"/>
  <c r="BH140" i="17"/>
  <c r="BG140" i="17"/>
  <c r="BF140" i="17"/>
  <c r="T140" i="17"/>
  <c r="R140" i="17"/>
  <c r="P140" i="17"/>
  <c r="BI136" i="17"/>
  <c r="BH136" i="17"/>
  <c r="BG136" i="17"/>
  <c r="BF136" i="17"/>
  <c r="T136" i="17"/>
  <c r="R136" i="17"/>
  <c r="P136" i="17"/>
  <c r="BI128" i="17"/>
  <c r="BH128" i="17"/>
  <c r="BG128" i="17"/>
  <c r="BF128" i="17"/>
  <c r="T128" i="17"/>
  <c r="T127" i="17" s="1"/>
  <c r="T126" i="17" s="1"/>
  <c r="R128" i="17"/>
  <c r="R127" i="17"/>
  <c r="R126" i="17" s="1"/>
  <c r="P128" i="17"/>
  <c r="P127" i="17" s="1"/>
  <c r="P126" i="17" s="1"/>
  <c r="J121" i="17"/>
  <c r="F121" i="17"/>
  <c r="F119" i="17"/>
  <c r="E117" i="17"/>
  <c r="J91" i="17"/>
  <c r="F91" i="17"/>
  <c r="F89" i="17"/>
  <c r="E87" i="17"/>
  <c r="J24" i="17"/>
  <c r="E24" i="17"/>
  <c r="J122" i="17" s="1"/>
  <c r="J23" i="17"/>
  <c r="J18" i="17"/>
  <c r="E18" i="17"/>
  <c r="F122" i="17" s="1"/>
  <c r="J17" i="17"/>
  <c r="J12" i="17"/>
  <c r="J89" i="17" s="1"/>
  <c r="E7" i="17"/>
  <c r="E115" i="17"/>
  <c r="J37" i="16"/>
  <c r="J36" i="16"/>
  <c r="AY112" i="1" s="1"/>
  <c r="J35" i="16"/>
  <c r="AX112" i="1" s="1"/>
  <c r="BI436" i="16"/>
  <c r="BH436" i="16"/>
  <c r="BG436" i="16"/>
  <c r="BF436" i="16"/>
  <c r="T436" i="16"/>
  <c r="R436" i="16"/>
  <c r="P436" i="16"/>
  <c r="BI434" i="16"/>
  <c r="BH434" i="16"/>
  <c r="BG434" i="16"/>
  <c r="BF434" i="16"/>
  <c r="T434" i="16"/>
  <c r="R434" i="16"/>
  <c r="P434" i="16"/>
  <c r="BI428" i="16"/>
  <c r="BH428" i="16"/>
  <c r="BG428" i="16"/>
  <c r="BF428" i="16"/>
  <c r="T428" i="16"/>
  <c r="R428" i="16"/>
  <c r="P428" i="16"/>
  <c r="BI423" i="16"/>
  <c r="BH423" i="16"/>
  <c r="BG423" i="16"/>
  <c r="BF423" i="16"/>
  <c r="T423" i="16"/>
  <c r="R423" i="16"/>
  <c r="P423" i="16"/>
  <c r="BI419" i="16"/>
  <c r="BH419" i="16"/>
  <c r="BG419" i="16"/>
  <c r="BF419" i="16"/>
  <c r="T419" i="16"/>
  <c r="R419" i="16"/>
  <c r="P419" i="16"/>
  <c r="BI411" i="16"/>
  <c r="BH411" i="16"/>
  <c r="BG411" i="16"/>
  <c r="BF411" i="16"/>
  <c r="T411" i="16"/>
  <c r="R411" i="16"/>
  <c r="P411" i="16"/>
  <c r="BI408" i="16"/>
  <c r="BH408" i="16"/>
  <c r="BG408" i="16"/>
  <c r="BF408" i="16"/>
  <c r="T408" i="16"/>
  <c r="R408" i="16"/>
  <c r="P408" i="16"/>
  <c r="BI392" i="16"/>
  <c r="BH392" i="16"/>
  <c r="BG392" i="16"/>
  <c r="BF392" i="16"/>
  <c r="T392" i="16"/>
  <c r="R392" i="16"/>
  <c r="P392" i="16"/>
  <c r="BI389" i="16"/>
  <c r="BH389" i="16"/>
  <c r="BG389" i="16"/>
  <c r="BF389" i="16"/>
  <c r="T389" i="16"/>
  <c r="R389" i="16"/>
  <c r="P389" i="16"/>
  <c r="BI379" i="16"/>
  <c r="BH379" i="16"/>
  <c r="BG379" i="16"/>
  <c r="BF379" i="16"/>
  <c r="T379" i="16"/>
  <c r="R379" i="16"/>
  <c r="P379" i="16"/>
  <c r="BI376" i="16"/>
  <c r="BH376" i="16"/>
  <c r="BG376" i="16"/>
  <c r="BF376" i="16"/>
  <c r="T376" i="16"/>
  <c r="R376" i="16"/>
  <c r="P376" i="16"/>
  <c r="BI373" i="16"/>
  <c r="BH373" i="16"/>
  <c r="BG373" i="16"/>
  <c r="BF373" i="16"/>
  <c r="T373" i="16"/>
  <c r="R373" i="16"/>
  <c r="P373" i="16"/>
  <c r="BI367" i="16"/>
  <c r="BH367" i="16"/>
  <c r="BG367" i="16"/>
  <c r="BF367" i="16"/>
  <c r="T367" i="16"/>
  <c r="R367" i="16"/>
  <c r="P367" i="16"/>
  <c r="BI365" i="16"/>
  <c r="BH365" i="16"/>
  <c r="BG365" i="16"/>
  <c r="BF365" i="16"/>
  <c r="T365" i="16"/>
  <c r="R365" i="16"/>
  <c r="P365" i="16"/>
  <c r="BI360" i="16"/>
  <c r="BH360" i="16"/>
  <c r="BG360" i="16"/>
  <c r="BF360" i="16"/>
  <c r="T360" i="16"/>
  <c r="R360" i="16"/>
  <c r="P360" i="16"/>
  <c r="BI354" i="16"/>
  <c r="BH354" i="16"/>
  <c r="BG354" i="16"/>
  <c r="BF354" i="16"/>
  <c r="T354" i="16"/>
  <c r="R354" i="16"/>
  <c r="P354" i="16"/>
  <c r="BI350" i="16"/>
  <c r="BH350" i="16"/>
  <c r="BG350" i="16"/>
  <c r="BF350" i="16"/>
  <c r="T350" i="16"/>
  <c r="R350" i="16"/>
  <c r="P350" i="16"/>
  <c r="BI347" i="16"/>
  <c r="BH347" i="16"/>
  <c r="BG347" i="16"/>
  <c r="BF347" i="16"/>
  <c r="T347" i="16"/>
  <c r="R347" i="16"/>
  <c r="P347" i="16"/>
  <c r="BI345" i="16"/>
  <c r="BH345" i="16"/>
  <c r="BG345" i="16"/>
  <c r="BF345" i="16"/>
  <c r="T345" i="16"/>
  <c r="R345" i="16"/>
  <c r="P345" i="16"/>
  <c r="BI337" i="16"/>
  <c r="BH337" i="16"/>
  <c r="BG337" i="16"/>
  <c r="BF337" i="16"/>
  <c r="T337" i="16"/>
  <c r="R337" i="16"/>
  <c r="P337" i="16"/>
  <c r="BI331" i="16"/>
  <c r="BH331" i="16"/>
  <c r="BG331" i="16"/>
  <c r="BF331" i="16"/>
  <c r="T331" i="16"/>
  <c r="R331" i="16"/>
  <c r="P331" i="16"/>
  <c r="BI328" i="16"/>
  <c r="BH328" i="16"/>
  <c r="BG328" i="16"/>
  <c r="BF328" i="16"/>
  <c r="T328" i="16"/>
  <c r="R328" i="16"/>
  <c r="P328" i="16"/>
  <c r="BI325" i="16"/>
  <c r="BH325" i="16"/>
  <c r="BG325" i="16"/>
  <c r="BF325" i="16"/>
  <c r="T325" i="16"/>
  <c r="R325" i="16"/>
  <c r="P325" i="16"/>
  <c r="BI320" i="16"/>
  <c r="BH320" i="16"/>
  <c r="BG320" i="16"/>
  <c r="BF320" i="16"/>
  <c r="T320" i="16"/>
  <c r="R320" i="16"/>
  <c r="P320" i="16"/>
  <c r="BI318" i="16"/>
  <c r="BH318" i="16"/>
  <c r="BG318" i="16"/>
  <c r="BF318" i="16"/>
  <c r="T318" i="16"/>
  <c r="R318" i="16"/>
  <c r="P318" i="16"/>
  <c r="BI314" i="16"/>
  <c r="BH314" i="16"/>
  <c r="BG314" i="16"/>
  <c r="BF314" i="16"/>
  <c r="T314" i="16"/>
  <c r="R314" i="16"/>
  <c r="P314" i="16"/>
  <c r="BI308" i="16"/>
  <c r="BH308" i="16"/>
  <c r="BG308" i="16"/>
  <c r="BF308" i="16"/>
  <c r="T308" i="16"/>
  <c r="R308" i="16"/>
  <c r="P308" i="16"/>
  <c r="BI297" i="16"/>
  <c r="BH297" i="16"/>
  <c r="BG297" i="16"/>
  <c r="BF297" i="16"/>
  <c r="T297" i="16"/>
  <c r="R297" i="16"/>
  <c r="P297" i="16"/>
  <c r="BI286" i="16"/>
  <c r="BH286" i="16"/>
  <c r="BG286" i="16"/>
  <c r="BF286" i="16"/>
  <c r="T286" i="16"/>
  <c r="R286" i="16"/>
  <c r="P286" i="16"/>
  <c r="BI279" i="16"/>
  <c r="BH279" i="16"/>
  <c r="BG279" i="16"/>
  <c r="BF279" i="16"/>
  <c r="T279" i="16"/>
  <c r="R279" i="16"/>
  <c r="P279" i="16"/>
  <c r="BI274" i="16"/>
  <c r="BH274" i="16"/>
  <c r="BG274" i="16"/>
  <c r="BF274" i="16"/>
  <c r="T274" i="16"/>
  <c r="R274" i="16"/>
  <c r="P274" i="16"/>
  <c r="BI269" i="16"/>
  <c r="BH269" i="16"/>
  <c r="BG269" i="16"/>
  <c r="BF269" i="16"/>
  <c r="T269" i="16"/>
  <c r="R269" i="16"/>
  <c r="P269" i="16"/>
  <c r="BI267" i="16"/>
  <c r="BH267" i="16"/>
  <c r="BG267" i="16"/>
  <c r="BF267" i="16"/>
  <c r="T267" i="16"/>
  <c r="R267" i="16"/>
  <c r="P267" i="16"/>
  <c r="BI264" i="16"/>
  <c r="BH264" i="16"/>
  <c r="BG264" i="16"/>
  <c r="BF264" i="16"/>
  <c r="T264" i="16"/>
  <c r="R264" i="16"/>
  <c r="P264" i="16"/>
  <c r="BI261" i="16"/>
  <c r="BH261" i="16"/>
  <c r="BG261" i="16"/>
  <c r="BF261" i="16"/>
  <c r="T261" i="16"/>
  <c r="R261" i="16"/>
  <c r="P261" i="16"/>
  <c r="BI256" i="16"/>
  <c r="BH256" i="16"/>
  <c r="BG256" i="16"/>
  <c r="BF256" i="16"/>
  <c r="T256" i="16"/>
  <c r="R256" i="16"/>
  <c r="P256" i="16"/>
  <c r="BI254" i="16"/>
  <c r="BH254" i="16"/>
  <c r="BG254" i="16"/>
  <c r="BF254" i="16"/>
  <c r="T254" i="16"/>
  <c r="R254" i="16"/>
  <c r="P254" i="16"/>
  <c r="BI251" i="16"/>
  <c r="BH251" i="16"/>
  <c r="BG251" i="16"/>
  <c r="BF251" i="16"/>
  <c r="T251" i="16"/>
  <c r="R251" i="16"/>
  <c r="P251" i="16"/>
  <c r="BI249" i="16"/>
  <c r="BH249" i="16"/>
  <c r="BG249" i="16"/>
  <c r="BF249" i="16"/>
  <c r="T249" i="16"/>
  <c r="R249" i="16"/>
  <c r="P249" i="16"/>
  <c r="BI245" i="16"/>
  <c r="BH245" i="16"/>
  <c r="BG245" i="16"/>
  <c r="BF245" i="16"/>
  <c r="T245" i="16"/>
  <c r="R245" i="16"/>
  <c r="P245" i="16"/>
  <c r="BI239" i="16"/>
  <c r="BH239" i="16"/>
  <c r="BG239" i="16"/>
  <c r="BF239" i="16"/>
  <c r="T239" i="16"/>
  <c r="R239" i="16"/>
  <c r="P239" i="16"/>
  <c r="BI234" i="16"/>
  <c r="BH234" i="16"/>
  <c r="BG234" i="16"/>
  <c r="BF234" i="16"/>
  <c r="T234" i="16"/>
  <c r="R234" i="16"/>
  <c r="P234" i="16"/>
  <c r="BI231" i="16"/>
  <c r="BH231" i="16"/>
  <c r="BG231" i="16"/>
  <c r="BF231" i="16"/>
  <c r="T231" i="16"/>
  <c r="R231" i="16"/>
  <c r="P231" i="16"/>
  <c r="BI225" i="16"/>
  <c r="BH225" i="16"/>
  <c r="BG225" i="16"/>
  <c r="BF225" i="16"/>
  <c r="T225" i="16"/>
  <c r="R225" i="16"/>
  <c r="P225" i="16"/>
  <c r="BI213" i="16"/>
  <c r="BH213" i="16"/>
  <c r="BG213" i="16"/>
  <c r="BF213" i="16"/>
  <c r="T213" i="16"/>
  <c r="R213" i="16"/>
  <c r="P213" i="16"/>
  <c r="BI210" i="16"/>
  <c r="BH210" i="16"/>
  <c r="BG210" i="16"/>
  <c r="BF210" i="16"/>
  <c r="T210" i="16"/>
  <c r="R210" i="16"/>
  <c r="P210" i="16"/>
  <c r="BI207" i="16"/>
  <c r="BH207" i="16"/>
  <c r="BG207" i="16"/>
  <c r="BF207" i="16"/>
  <c r="T207" i="16"/>
  <c r="R207" i="16"/>
  <c r="P207" i="16"/>
  <c r="BI199" i="16"/>
  <c r="BH199" i="16"/>
  <c r="BG199" i="16"/>
  <c r="BF199" i="16"/>
  <c r="T199" i="16"/>
  <c r="R199" i="16"/>
  <c r="P199" i="16"/>
  <c r="BI197" i="16"/>
  <c r="BH197" i="16"/>
  <c r="BG197" i="16"/>
  <c r="BF197" i="16"/>
  <c r="T197" i="16"/>
  <c r="R197" i="16"/>
  <c r="P197" i="16"/>
  <c r="BI195" i="16"/>
  <c r="BH195" i="16"/>
  <c r="BG195" i="16"/>
  <c r="BF195" i="16"/>
  <c r="T195" i="16"/>
  <c r="R195" i="16"/>
  <c r="P195" i="16"/>
  <c r="BI189" i="16"/>
  <c r="BH189" i="16"/>
  <c r="BG189" i="16"/>
  <c r="BF189" i="16"/>
  <c r="T189" i="16"/>
  <c r="R189" i="16"/>
  <c r="P189" i="16"/>
  <c r="BI187" i="16"/>
  <c r="BH187" i="16"/>
  <c r="BG187" i="16"/>
  <c r="BF187" i="16"/>
  <c r="T187" i="16"/>
  <c r="R187" i="16"/>
  <c r="P187" i="16"/>
  <c r="BI179" i="16"/>
  <c r="BH179" i="16"/>
  <c r="BG179" i="16"/>
  <c r="BF179" i="16"/>
  <c r="T179" i="16"/>
  <c r="R179" i="16"/>
  <c r="P179" i="16"/>
  <c r="BI172" i="16"/>
  <c r="BH172" i="16"/>
  <c r="BG172" i="16"/>
  <c r="BF172" i="16"/>
  <c r="T172" i="16"/>
  <c r="R172" i="16"/>
  <c r="P172" i="16"/>
  <c r="BI164" i="16"/>
  <c r="BH164" i="16"/>
  <c r="BG164" i="16"/>
  <c r="BF164" i="16"/>
  <c r="T164" i="16"/>
  <c r="R164" i="16"/>
  <c r="P164" i="16"/>
  <c r="BI151" i="16"/>
  <c r="BH151" i="16"/>
  <c r="BG151" i="16"/>
  <c r="BF151" i="16"/>
  <c r="T151" i="16"/>
  <c r="R151" i="16"/>
  <c r="P151" i="16"/>
  <c r="BI147" i="16"/>
  <c r="BH147" i="16"/>
  <c r="BG147" i="16"/>
  <c r="BF147" i="16"/>
  <c r="T147" i="16"/>
  <c r="R147" i="16"/>
  <c r="P147" i="16"/>
  <c r="BI143" i="16"/>
  <c r="BH143" i="16"/>
  <c r="BG143" i="16"/>
  <c r="BF143" i="16"/>
  <c r="T143" i="16"/>
  <c r="R143" i="16"/>
  <c r="P143" i="16"/>
  <c r="BI138" i="16"/>
  <c r="BH138" i="16"/>
  <c r="BG138" i="16"/>
  <c r="BF138" i="16"/>
  <c r="T138" i="16"/>
  <c r="R138" i="16"/>
  <c r="P138" i="16"/>
  <c r="BI127" i="16"/>
  <c r="BH127" i="16"/>
  <c r="BG127" i="16"/>
  <c r="BF127" i="16"/>
  <c r="T127" i="16"/>
  <c r="R127" i="16"/>
  <c r="P127" i="16"/>
  <c r="J120" i="16"/>
  <c r="F120" i="16"/>
  <c r="F118" i="16"/>
  <c r="E116" i="16"/>
  <c r="J90" i="16"/>
  <c r="F90" i="16"/>
  <c r="F88" i="16"/>
  <c r="E86" i="16"/>
  <c r="J24" i="16"/>
  <c r="E24" i="16"/>
  <c r="J121" i="16"/>
  <c r="J23" i="16"/>
  <c r="J18" i="16"/>
  <c r="E18" i="16"/>
  <c r="F121" i="16"/>
  <c r="J17" i="16"/>
  <c r="J12" i="16"/>
  <c r="J118" i="16"/>
  <c r="E7" i="16"/>
  <c r="E114" i="16" s="1"/>
  <c r="J39" i="15"/>
  <c r="J38" i="15"/>
  <c r="AY111" i="1"/>
  <c r="J37" i="15"/>
  <c r="AX111" i="1" s="1"/>
  <c r="BI150" i="15"/>
  <c r="BH150" i="15"/>
  <c r="BG150" i="15"/>
  <c r="BF150" i="15"/>
  <c r="T150" i="15"/>
  <c r="R150" i="15"/>
  <c r="P150" i="15"/>
  <c r="BI149" i="15"/>
  <c r="BH149" i="15"/>
  <c r="BG149" i="15"/>
  <c r="BF149" i="15"/>
  <c r="T149" i="15"/>
  <c r="R149" i="15"/>
  <c r="P149" i="15"/>
  <c r="BI147" i="15"/>
  <c r="BH147" i="15"/>
  <c r="BG147" i="15"/>
  <c r="BF147" i="15"/>
  <c r="T147" i="15"/>
  <c r="R147" i="15"/>
  <c r="P147" i="15"/>
  <c r="BI145" i="15"/>
  <c r="BH145" i="15"/>
  <c r="BG145" i="15"/>
  <c r="BF145" i="15"/>
  <c r="T145" i="15"/>
  <c r="R145" i="15"/>
  <c r="P145" i="15"/>
  <c r="BI143" i="15"/>
  <c r="BH143" i="15"/>
  <c r="BG143" i="15"/>
  <c r="BF143" i="15"/>
  <c r="T143" i="15"/>
  <c r="R143" i="15"/>
  <c r="P143" i="15"/>
  <c r="BI141" i="15"/>
  <c r="BH141" i="15"/>
  <c r="BG141" i="15"/>
  <c r="BF141" i="15"/>
  <c r="T141" i="15"/>
  <c r="R141" i="15"/>
  <c r="P141" i="15"/>
  <c r="BI140" i="15"/>
  <c r="BH140" i="15"/>
  <c r="BG140" i="15"/>
  <c r="BF140" i="15"/>
  <c r="T140" i="15"/>
  <c r="R140" i="15"/>
  <c r="P140" i="15"/>
  <c r="BI138" i="15"/>
  <c r="BH138" i="15"/>
  <c r="BG138" i="15"/>
  <c r="BF138" i="15"/>
  <c r="T138" i="15"/>
  <c r="R138" i="15"/>
  <c r="P138" i="15"/>
  <c r="BI137" i="15"/>
  <c r="BH137" i="15"/>
  <c r="BG137" i="15"/>
  <c r="BF137" i="15"/>
  <c r="T137" i="15"/>
  <c r="R137" i="15"/>
  <c r="P137" i="15"/>
  <c r="BI135" i="15"/>
  <c r="BH135" i="15"/>
  <c r="BG135" i="15"/>
  <c r="BF135" i="15"/>
  <c r="T135" i="15"/>
  <c r="R135" i="15"/>
  <c r="P135" i="15"/>
  <c r="BI134" i="15"/>
  <c r="BH134" i="15"/>
  <c r="BG134" i="15"/>
  <c r="BF134" i="15"/>
  <c r="T134" i="15"/>
  <c r="R134" i="15"/>
  <c r="P134" i="15"/>
  <c r="BI133" i="15"/>
  <c r="BH133" i="15"/>
  <c r="BG133" i="15"/>
  <c r="BF133" i="15"/>
  <c r="T133" i="15"/>
  <c r="R133" i="15"/>
  <c r="P133" i="15"/>
  <c r="BI132" i="15"/>
  <c r="BH132" i="15"/>
  <c r="BG132" i="15"/>
  <c r="BF132" i="15"/>
  <c r="T132" i="15"/>
  <c r="R132" i="15"/>
  <c r="P132" i="15"/>
  <c r="BI131" i="15"/>
  <c r="BH131" i="15"/>
  <c r="BG131" i="15"/>
  <c r="BF131" i="15"/>
  <c r="T131" i="15"/>
  <c r="R131" i="15"/>
  <c r="P131" i="15"/>
  <c r="BI130" i="15"/>
  <c r="BH130" i="15"/>
  <c r="BG130" i="15"/>
  <c r="BF130" i="15"/>
  <c r="T130" i="15"/>
  <c r="R130" i="15"/>
  <c r="P130" i="15"/>
  <c r="BI129" i="15"/>
  <c r="BH129" i="15"/>
  <c r="BG129" i="15"/>
  <c r="BF129" i="15"/>
  <c r="T129" i="15"/>
  <c r="R129" i="15"/>
  <c r="P129" i="15"/>
  <c r="BI128" i="15"/>
  <c r="BH128" i="15"/>
  <c r="BG128" i="15"/>
  <c r="BF128" i="15"/>
  <c r="T128" i="15"/>
  <c r="R128" i="15"/>
  <c r="P128" i="15"/>
  <c r="BI127" i="15"/>
  <c r="BH127" i="15"/>
  <c r="BG127" i="15"/>
  <c r="BF127" i="15"/>
  <c r="T127" i="15"/>
  <c r="R127" i="15"/>
  <c r="P127" i="15"/>
  <c r="BI126" i="15"/>
  <c r="BH126" i="15"/>
  <c r="BG126" i="15"/>
  <c r="BF126" i="15"/>
  <c r="T126" i="15"/>
  <c r="R126" i="15"/>
  <c r="P126" i="15"/>
  <c r="BI125" i="15"/>
  <c r="BH125" i="15"/>
  <c r="BG125" i="15"/>
  <c r="BF125" i="15"/>
  <c r="T125" i="15"/>
  <c r="R125" i="15"/>
  <c r="P125" i="15"/>
  <c r="J118" i="15"/>
  <c r="F118" i="15"/>
  <c r="F116" i="15"/>
  <c r="E114" i="15"/>
  <c r="J92" i="15"/>
  <c r="F92" i="15"/>
  <c r="F90" i="15"/>
  <c r="E88" i="15"/>
  <c r="J26" i="15"/>
  <c r="E26" i="15"/>
  <c r="J93" i="15" s="1"/>
  <c r="J25" i="15"/>
  <c r="J20" i="15"/>
  <c r="E20" i="15"/>
  <c r="F119" i="15" s="1"/>
  <c r="J19" i="15"/>
  <c r="J14" i="15"/>
  <c r="J90" i="15"/>
  <c r="E7" i="15"/>
  <c r="E110" i="15" s="1"/>
  <c r="J39" i="14"/>
  <c r="J38" i="14"/>
  <c r="AY110" i="1" s="1"/>
  <c r="J37" i="14"/>
  <c r="AX110" i="1"/>
  <c r="BI193" i="14"/>
  <c r="BH193" i="14"/>
  <c r="BG193" i="14"/>
  <c r="BF193" i="14"/>
  <c r="T193" i="14"/>
  <c r="R193" i="14"/>
  <c r="P193" i="14"/>
  <c r="BI191" i="14"/>
  <c r="BH191" i="14"/>
  <c r="BG191" i="14"/>
  <c r="BF191" i="14"/>
  <c r="T191" i="14"/>
  <c r="R191" i="14"/>
  <c r="P191" i="14"/>
  <c r="BI189" i="14"/>
  <c r="BH189" i="14"/>
  <c r="BG189" i="14"/>
  <c r="BF189" i="14"/>
  <c r="T189" i="14"/>
  <c r="R189" i="14"/>
  <c r="P189" i="14"/>
  <c r="BI186" i="14"/>
  <c r="BH186" i="14"/>
  <c r="BG186" i="14"/>
  <c r="BF186" i="14"/>
  <c r="T186" i="14"/>
  <c r="R186" i="14"/>
  <c r="P186" i="14"/>
  <c r="BI185" i="14"/>
  <c r="BH185" i="14"/>
  <c r="BG185" i="14"/>
  <c r="BF185" i="14"/>
  <c r="T185" i="14"/>
  <c r="R185" i="14"/>
  <c r="P185" i="14"/>
  <c r="BI184" i="14"/>
  <c r="BH184" i="14"/>
  <c r="BG184" i="14"/>
  <c r="BF184" i="14"/>
  <c r="T184" i="14"/>
  <c r="R184" i="14"/>
  <c r="P184" i="14"/>
  <c r="BI183" i="14"/>
  <c r="BH183" i="14"/>
  <c r="BG183" i="14"/>
  <c r="BF183" i="14"/>
  <c r="T183" i="14"/>
  <c r="R183" i="14"/>
  <c r="P183" i="14"/>
  <c r="BI182" i="14"/>
  <c r="BH182" i="14"/>
  <c r="BG182" i="14"/>
  <c r="BF182" i="14"/>
  <c r="T182" i="14"/>
  <c r="R182" i="14"/>
  <c r="P182" i="14"/>
  <c r="BI181" i="14"/>
  <c r="BH181" i="14"/>
  <c r="BG181" i="14"/>
  <c r="BF181" i="14"/>
  <c r="T181" i="14"/>
  <c r="R181" i="14"/>
  <c r="P181" i="14"/>
  <c r="BI180" i="14"/>
  <c r="BH180" i="14"/>
  <c r="BG180" i="14"/>
  <c r="BF180" i="14"/>
  <c r="T180" i="14"/>
  <c r="R180" i="14"/>
  <c r="P180" i="14"/>
  <c r="BI179" i="14"/>
  <c r="BH179" i="14"/>
  <c r="BG179" i="14"/>
  <c r="BF179" i="14"/>
  <c r="T179" i="14"/>
  <c r="R179" i="14"/>
  <c r="P179" i="14"/>
  <c r="BI178" i="14"/>
  <c r="BH178" i="14"/>
  <c r="BG178" i="14"/>
  <c r="BF178" i="14"/>
  <c r="T178" i="14"/>
  <c r="R178" i="14"/>
  <c r="P178" i="14"/>
  <c r="BI177" i="14"/>
  <c r="BH177" i="14"/>
  <c r="BG177" i="14"/>
  <c r="BF177" i="14"/>
  <c r="T177" i="14"/>
  <c r="R177" i="14"/>
  <c r="P177" i="14"/>
  <c r="BI176" i="14"/>
  <c r="BH176" i="14"/>
  <c r="BG176" i="14"/>
  <c r="BF176" i="14"/>
  <c r="T176" i="14"/>
  <c r="R176" i="14"/>
  <c r="P176" i="14"/>
  <c r="BI175" i="14"/>
  <c r="BH175" i="14"/>
  <c r="BG175" i="14"/>
  <c r="BF175" i="14"/>
  <c r="T175" i="14"/>
  <c r="R175" i="14"/>
  <c r="P175" i="14"/>
  <c r="BI174" i="14"/>
  <c r="BH174" i="14"/>
  <c r="BG174" i="14"/>
  <c r="BF174" i="14"/>
  <c r="T174" i="14"/>
  <c r="R174" i="14"/>
  <c r="P174" i="14"/>
  <c r="BI171" i="14"/>
  <c r="BH171" i="14"/>
  <c r="BG171" i="14"/>
  <c r="BF171" i="14"/>
  <c r="T171" i="14"/>
  <c r="R171" i="14"/>
  <c r="P171" i="14"/>
  <c r="BI170" i="14"/>
  <c r="BH170" i="14"/>
  <c r="BG170" i="14"/>
  <c r="BF170" i="14"/>
  <c r="T170" i="14"/>
  <c r="R170" i="14"/>
  <c r="P170" i="14"/>
  <c r="BI168" i="14"/>
  <c r="BH168" i="14"/>
  <c r="BG168" i="14"/>
  <c r="BF168" i="14"/>
  <c r="T168" i="14"/>
  <c r="R168" i="14"/>
  <c r="P168" i="14"/>
  <c r="BI167" i="14"/>
  <c r="BH167" i="14"/>
  <c r="BG167" i="14"/>
  <c r="BF167" i="14"/>
  <c r="T167" i="14"/>
  <c r="R167" i="14"/>
  <c r="P167" i="14"/>
  <c r="BI166" i="14"/>
  <c r="BH166" i="14"/>
  <c r="BG166" i="14"/>
  <c r="BF166" i="14"/>
  <c r="T166" i="14"/>
  <c r="R166" i="14"/>
  <c r="P166" i="14"/>
  <c r="BI165" i="14"/>
  <c r="BH165" i="14"/>
  <c r="BG165" i="14"/>
  <c r="BF165" i="14"/>
  <c r="T165" i="14"/>
  <c r="R165" i="14"/>
  <c r="P165" i="14"/>
  <c r="BI163" i="14"/>
  <c r="BH163" i="14"/>
  <c r="BG163" i="14"/>
  <c r="BF163" i="14"/>
  <c r="T163" i="14"/>
  <c r="R163" i="14"/>
  <c r="P163" i="14"/>
  <c r="BI162" i="14"/>
  <c r="BH162" i="14"/>
  <c r="BG162" i="14"/>
  <c r="BF162" i="14"/>
  <c r="T162" i="14"/>
  <c r="R162" i="14"/>
  <c r="P162" i="14"/>
  <c r="BI160" i="14"/>
  <c r="BH160" i="14"/>
  <c r="BG160" i="14"/>
  <c r="BF160" i="14"/>
  <c r="T160" i="14"/>
  <c r="R160" i="14"/>
  <c r="P160" i="14"/>
  <c r="BI159" i="14"/>
  <c r="BH159" i="14"/>
  <c r="BG159" i="14"/>
  <c r="BF159" i="14"/>
  <c r="T159" i="14"/>
  <c r="R159" i="14"/>
  <c r="P159" i="14"/>
  <c r="BI158" i="14"/>
  <c r="BH158" i="14"/>
  <c r="BG158" i="14"/>
  <c r="BF158" i="14"/>
  <c r="T158" i="14"/>
  <c r="R158" i="14"/>
  <c r="P158" i="14"/>
  <c r="BI157" i="14"/>
  <c r="BH157" i="14"/>
  <c r="BG157" i="14"/>
  <c r="BF157" i="14"/>
  <c r="T157" i="14"/>
  <c r="R157" i="14"/>
  <c r="P157" i="14"/>
  <c r="BI156" i="14"/>
  <c r="BH156" i="14"/>
  <c r="BG156" i="14"/>
  <c r="BF156" i="14"/>
  <c r="T156" i="14"/>
  <c r="R156" i="14"/>
  <c r="P156" i="14"/>
  <c r="BI155" i="14"/>
  <c r="BH155" i="14"/>
  <c r="BG155" i="14"/>
  <c r="BF155" i="14"/>
  <c r="T155" i="14"/>
  <c r="R155" i="14"/>
  <c r="P155" i="14"/>
  <c r="BI154" i="14"/>
  <c r="BH154" i="14"/>
  <c r="BG154" i="14"/>
  <c r="BF154" i="14"/>
  <c r="T154" i="14"/>
  <c r="R154" i="14"/>
  <c r="P154" i="14"/>
  <c r="BI153" i="14"/>
  <c r="BH153" i="14"/>
  <c r="BG153" i="14"/>
  <c r="BF153" i="14"/>
  <c r="T153" i="14"/>
  <c r="R153" i="14"/>
  <c r="P153" i="14"/>
  <c r="BI151" i="14"/>
  <c r="BH151" i="14"/>
  <c r="BG151" i="14"/>
  <c r="BF151" i="14"/>
  <c r="T151" i="14"/>
  <c r="R151" i="14"/>
  <c r="P151" i="14"/>
  <c r="BI147" i="14"/>
  <c r="BH147" i="14"/>
  <c r="BG147" i="14"/>
  <c r="BF147" i="14"/>
  <c r="T147" i="14"/>
  <c r="R147" i="14"/>
  <c r="P147" i="14"/>
  <c r="BI146" i="14"/>
  <c r="BH146" i="14"/>
  <c r="BG146" i="14"/>
  <c r="BF146" i="14"/>
  <c r="T146" i="14"/>
  <c r="R146" i="14"/>
  <c r="P146" i="14"/>
  <c r="BI145" i="14"/>
  <c r="BH145" i="14"/>
  <c r="BG145" i="14"/>
  <c r="BF145" i="14"/>
  <c r="T145" i="14"/>
  <c r="R145" i="14"/>
  <c r="P145" i="14"/>
  <c r="BI144" i="14"/>
  <c r="BH144" i="14"/>
  <c r="BG144" i="14"/>
  <c r="BF144" i="14"/>
  <c r="T144" i="14"/>
  <c r="R144" i="14"/>
  <c r="P144" i="14"/>
  <c r="BI143" i="14"/>
  <c r="BH143" i="14"/>
  <c r="BG143" i="14"/>
  <c r="BF143" i="14"/>
  <c r="T143" i="14"/>
  <c r="R143" i="14"/>
  <c r="P143" i="14"/>
  <c r="BI142" i="14"/>
  <c r="BH142" i="14"/>
  <c r="BG142" i="14"/>
  <c r="BF142" i="14"/>
  <c r="T142" i="14"/>
  <c r="R142" i="14"/>
  <c r="P142" i="14"/>
  <c r="BI141" i="14"/>
  <c r="BH141" i="14"/>
  <c r="BG141" i="14"/>
  <c r="BF141" i="14"/>
  <c r="T141" i="14"/>
  <c r="R141" i="14"/>
  <c r="P141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4" i="14"/>
  <c r="BH134" i="14"/>
  <c r="BG134" i="14"/>
  <c r="BF134" i="14"/>
  <c r="T134" i="14"/>
  <c r="R134" i="14"/>
  <c r="P134" i="14"/>
  <c r="BI133" i="14"/>
  <c r="BH133" i="14"/>
  <c r="BG133" i="14"/>
  <c r="BF133" i="14"/>
  <c r="T133" i="14"/>
  <c r="R133" i="14"/>
  <c r="P133" i="14"/>
  <c r="BI132" i="14"/>
  <c r="BH132" i="14"/>
  <c r="BG132" i="14"/>
  <c r="BF132" i="14"/>
  <c r="T132" i="14"/>
  <c r="R132" i="14"/>
  <c r="P132" i="14"/>
  <c r="BI131" i="14"/>
  <c r="BH131" i="14"/>
  <c r="BG131" i="14"/>
  <c r="BF131" i="14"/>
  <c r="T131" i="14"/>
  <c r="R131" i="14"/>
  <c r="P131" i="14"/>
  <c r="BI127" i="14"/>
  <c r="BH127" i="14"/>
  <c r="BG127" i="14"/>
  <c r="BF127" i="14"/>
  <c r="T127" i="14"/>
  <c r="R127" i="14"/>
  <c r="P127" i="14"/>
  <c r="BI126" i="14"/>
  <c r="BH126" i="14"/>
  <c r="BG126" i="14"/>
  <c r="BF126" i="14"/>
  <c r="T126" i="14"/>
  <c r="R126" i="14"/>
  <c r="P126" i="14"/>
  <c r="J119" i="14"/>
  <c r="F119" i="14"/>
  <c r="F117" i="14"/>
  <c r="E115" i="14"/>
  <c r="J92" i="14"/>
  <c r="F92" i="14"/>
  <c r="F90" i="14"/>
  <c r="E88" i="14"/>
  <c r="J26" i="14"/>
  <c r="E26" i="14"/>
  <c r="J93" i="14" s="1"/>
  <c r="J25" i="14"/>
  <c r="J20" i="14"/>
  <c r="E20" i="14"/>
  <c r="F93" i="14" s="1"/>
  <c r="J19" i="14"/>
  <c r="J14" i="14"/>
  <c r="J90" i="14" s="1"/>
  <c r="E7" i="14"/>
  <c r="E111" i="14"/>
  <c r="J39" i="13"/>
  <c r="J38" i="13"/>
  <c r="AY108" i="1" s="1"/>
  <c r="J37" i="13"/>
  <c r="AX108" i="1"/>
  <c r="BI131" i="13"/>
  <c r="BH131" i="13"/>
  <c r="BG131" i="13"/>
  <c r="BF131" i="13"/>
  <c r="T131" i="13"/>
  <c r="R131" i="13"/>
  <c r="P131" i="13"/>
  <c r="BI129" i="13"/>
  <c r="BH129" i="13"/>
  <c r="BG129" i="13"/>
  <c r="BF129" i="13"/>
  <c r="T129" i="13"/>
  <c r="R129" i="13"/>
  <c r="P129" i="13"/>
  <c r="BI127" i="13"/>
  <c r="BH127" i="13"/>
  <c r="BG127" i="13"/>
  <c r="BF127" i="13"/>
  <c r="T127" i="13"/>
  <c r="R127" i="13"/>
  <c r="P127" i="13"/>
  <c r="BI125" i="13"/>
  <c r="BH125" i="13"/>
  <c r="BG125" i="13"/>
  <c r="BF125" i="13"/>
  <c r="T125" i="13"/>
  <c r="R125" i="13"/>
  <c r="P125" i="13"/>
  <c r="J118" i="13"/>
  <c r="F118" i="13"/>
  <c r="F116" i="13"/>
  <c r="E114" i="13"/>
  <c r="J93" i="13"/>
  <c r="F93" i="13"/>
  <c r="F91" i="13"/>
  <c r="E89" i="13"/>
  <c r="J26" i="13"/>
  <c r="E26" i="13"/>
  <c r="J119" i="13" s="1"/>
  <c r="J25" i="13"/>
  <c r="J20" i="13"/>
  <c r="E20" i="13"/>
  <c r="F119" i="13" s="1"/>
  <c r="J19" i="13"/>
  <c r="J14" i="13"/>
  <c r="J116" i="13" s="1"/>
  <c r="E7" i="13"/>
  <c r="E110" i="13"/>
  <c r="J39" i="12"/>
  <c r="J38" i="12"/>
  <c r="AY107" i="1" s="1"/>
  <c r="J37" i="12"/>
  <c r="AX107" i="1" s="1"/>
  <c r="BI162" i="12"/>
  <c r="BH162" i="12"/>
  <c r="BG162" i="12"/>
  <c r="BF162" i="12"/>
  <c r="T162" i="12"/>
  <c r="R162" i="12"/>
  <c r="P162" i="12"/>
  <c r="BI160" i="12"/>
  <c r="BH160" i="12"/>
  <c r="BG160" i="12"/>
  <c r="BF160" i="12"/>
  <c r="T160" i="12"/>
  <c r="R160" i="12"/>
  <c r="P160" i="12"/>
  <c r="BI158" i="12"/>
  <c r="BH158" i="12"/>
  <c r="BG158" i="12"/>
  <c r="BF158" i="12"/>
  <c r="T158" i="12"/>
  <c r="R158" i="12"/>
  <c r="P158" i="12"/>
  <c r="BI156" i="12"/>
  <c r="BH156" i="12"/>
  <c r="BG156" i="12"/>
  <c r="BF156" i="12"/>
  <c r="T156" i="12"/>
  <c r="R156" i="12"/>
  <c r="P156" i="12"/>
  <c r="BI154" i="12"/>
  <c r="BH154" i="12"/>
  <c r="BG154" i="12"/>
  <c r="BF154" i="12"/>
  <c r="T154" i="12"/>
  <c r="R154" i="12"/>
  <c r="P154" i="12"/>
  <c r="BI151" i="12"/>
  <c r="BH151" i="12"/>
  <c r="BG151" i="12"/>
  <c r="BF151" i="12"/>
  <c r="T151" i="12"/>
  <c r="R151" i="12"/>
  <c r="P151" i="12"/>
  <c r="BI149" i="12"/>
  <c r="BH149" i="12"/>
  <c r="BG149" i="12"/>
  <c r="BF149" i="12"/>
  <c r="T149" i="12"/>
  <c r="R149" i="12"/>
  <c r="P149" i="12"/>
  <c r="BI146" i="12"/>
  <c r="BH146" i="12"/>
  <c r="BG146" i="12"/>
  <c r="BF146" i="12"/>
  <c r="T146" i="12"/>
  <c r="R146" i="12"/>
  <c r="P146" i="12"/>
  <c r="BI144" i="12"/>
  <c r="BH144" i="12"/>
  <c r="BG144" i="12"/>
  <c r="BF144" i="12"/>
  <c r="T144" i="12"/>
  <c r="R144" i="12"/>
  <c r="P144" i="12"/>
  <c r="BI142" i="12"/>
  <c r="BH142" i="12"/>
  <c r="BG142" i="12"/>
  <c r="BF142" i="12"/>
  <c r="T142" i="12"/>
  <c r="R142" i="12"/>
  <c r="P142" i="12"/>
  <c r="BI140" i="12"/>
  <c r="BH140" i="12"/>
  <c r="BG140" i="12"/>
  <c r="BF140" i="12"/>
  <c r="T140" i="12"/>
  <c r="R140" i="12"/>
  <c r="P140" i="12"/>
  <c r="BI138" i="12"/>
  <c r="BH138" i="12"/>
  <c r="BG138" i="12"/>
  <c r="BF138" i="12"/>
  <c r="T138" i="12"/>
  <c r="R138" i="12"/>
  <c r="P138" i="12"/>
  <c r="BI136" i="12"/>
  <c r="BH136" i="12"/>
  <c r="BG136" i="12"/>
  <c r="BF136" i="12"/>
  <c r="T136" i="12"/>
  <c r="R136" i="12"/>
  <c r="P136" i="12"/>
  <c r="BI133" i="12"/>
  <c r="BH133" i="12"/>
  <c r="BG133" i="12"/>
  <c r="BF133" i="12"/>
  <c r="T133" i="12"/>
  <c r="R133" i="12"/>
  <c r="P133" i="12"/>
  <c r="BI129" i="12"/>
  <c r="BH129" i="12"/>
  <c r="BG129" i="12"/>
  <c r="BF129" i="12"/>
  <c r="T129" i="12"/>
  <c r="R129" i="12"/>
  <c r="P129" i="12"/>
  <c r="BI126" i="12"/>
  <c r="BH126" i="12"/>
  <c r="BG126" i="12"/>
  <c r="BF126" i="12"/>
  <c r="T126" i="12"/>
  <c r="R126" i="12"/>
  <c r="P126" i="12"/>
  <c r="J119" i="12"/>
  <c r="F119" i="12"/>
  <c r="F117" i="12"/>
  <c r="E115" i="12"/>
  <c r="J93" i="12"/>
  <c r="F93" i="12"/>
  <c r="F91" i="12"/>
  <c r="E89" i="12"/>
  <c r="J26" i="12"/>
  <c r="E26" i="12"/>
  <c r="J94" i="12"/>
  <c r="J25" i="12"/>
  <c r="J20" i="12"/>
  <c r="E20" i="12"/>
  <c r="F94" i="12"/>
  <c r="J19" i="12"/>
  <c r="J14" i="12"/>
  <c r="J91" i="12"/>
  <c r="E7" i="12"/>
  <c r="E111" i="12" s="1"/>
  <c r="J39" i="11"/>
  <c r="J38" i="11"/>
  <c r="AY106" i="1"/>
  <c r="J37" i="11"/>
  <c r="AX106" i="1" s="1"/>
  <c r="BI207" i="11"/>
  <c r="BH207" i="11"/>
  <c r="BG207" i="11"/>
  <c r="BF207" i="11"/>
  <c r="T207" i="11"/>
  <c r="R207" i="11"/>
  <c r="P207" i="11"/>
  <c r="BI205" i="11"/>
  <c r="BH205" i="11"/>
  <c r="BG205" i="11"/>
  <c r="BF205" i="11"/>
  <c r="T205" i="11"/>
  <c r="R205" i="11"/>
  <c r="P205" i="11"/>
  <c r="BI203" i="11"/>
  <c r="BH203" i="11"/>
  <c r="BG203" i="11"/>
  <c r="BF203" i="11"/>
  <c r="T203" i="11"/>
  <c r="R203" i="11"/>
  <c r="P203" i="11"/>
  <c r="BI201" i="11"/>
  <c r="BH201" i="11"/>
  <c r="BG201" i="11"/>
  <c r="BF201" i="11"/>
  <c r="T201" i="11"/>
  <c r="R201" i="11"/>
  <c r="P201" i="11"/>
  <c r="BI199" i="11"/>
  <c r="BH199" i="11"/>
  <c r="BG199" i="11"/>
  <c r="BF199" i="11"/>
  <c r="T199" i="11"/>
  <c r="R199" i="11"/>
  <c r="P199" i="11"/>
  <c r="BI197" i="11"/>
  <c r="BH197" i="11"/>
  <c r="BG197" i="11"/>
  <c r="BF197" i="11"/>
  <c r="T197" i="11"/>
  <c r="R197" i="11"/>
  <c r="P197" i="11"/>
  <c r="BI194" i="11"/>
  <c r="BH194" i="11"/>
  <c r="BG194" i="11"/>
  <c r="BF194" i="11"/>
  <c r="T194" i="11"/>
  <c r="R194" i="11"/>
  <c r="P194" i="11"/>
  <c r="BI192" i="11"/>
  <c r="BH192" i="11"/>
  <c r="BG192" i="11"/>
  <c r="BF192" i="11"/>
  <c r="T192" i="11"/>
  <c r="R192" i="11"/>
  <c r="P192" i="11"/>
  <c r="BI190" i="11"/>
  <c r="BH190" i="11"/>
  <c r="BG190" i="11"/>
  <c r="BF190" i="11"/>
  <c r="T190" i="11"/>
  <c r="R190" i="11"/>
  <c r="P190" i="11"/>
  <c r="BI187" i="11"/>
  <c r="BH187" i="11"/>
  <c r="BG187" i="11"/>
  <c r="BF187" i="11"/>
  <c r="T187" i="11"/>
  <c r="R187" i="11"/>
  <c r="P187" i="11"/>
  <c r="BI183" i="11"/>
  <c r="BH183" i="11"/>
  <c r="BG183" i="11"/>
  <c r="BF183" i="11"/>
  <c r="T183" i="11"/>
  <c r="R183" i="11"/>
  <c r="P183" i="11"/>
  <c r="BI181" i="11"/>
  <c r="BH181" i="11"/>
  <c r="BG181" i="11"/>
  <c r="BF181" i="11"/>
  <c r="T181" i="11"/>
  <c r="R181" i="11"/>
  <c r="P181" i="11"/>
  <c r="BI178" i="11"/>
  <c r="BH178" i="11"/>
  <c r="BG178" i="11"/>
  <c r="BF178" i="11"/>
  <c r="T178" i="11"/>
  <c r="R178" i="11"/>
  <c r="P178" i="11"/>
  <c r="BI176" i="11"/>
  <c r="BH176" i="11"/>
  <c r="BG176" i="11"/>
  <c r="BF176" i="11"/>
  <c r="T176" i="11"/>
  <c r="R176" i="11"/>
  <c r="P176" i="11"/>
  <c r="BI174" i="11"/>
  <c r="BH174" i="11"/>
  <c r="BG174" i="11"/>
  <c r="BF174" i="11"/>
  <c r="T174" i="11"/>
  <c r="R174" i="11"/>
  <c r="P174" i="11"/>
  <c r="BI172" i="11"/>
  <c r="BH172" i="11"/>
  <c r="BG172" i="11"/>
  <c r="BF172" i="11"/>
  <c r="T172" i="11"/>
  <c r="R172" i="11"/>
  <c r="P172" i="11"/>
  <c r="BI170" i="11"/>
  <c r="BH170" i="11"/>
  <c r="BG170" i="11"/>
  <c r="BF170" i="11"/>
  <c r="T170" i="11"/>
  <c r="R170" i="11"/>
  <c r="P170" i="11"/>
  <c r="BI168" i="11"/>
  <c r="BH168" i="11"/>
  <c r="BG168" i="11"/>
  <c r="BF168" i="11"/>
  <c r="T168" i="11"/>
  <c r="R168" i="11"/>
  <c r="P168" i="11"/>
  <c r="BI164" i="11"/>
  <c r="BH164" i="11"/>
  <c r="BG164" i="11"/>
  <c r="BF164" i="11"/>
  <c r="T164" i="11"/>
  <c r="R164" i="11"/>
  <c r="P164" i="11"/>
  <c r="BI160" i="11"/>
  <c r="BH160" i="11"/>
  <c r="BG160" i="11"/>
  <c r="BF160" i="11"/>
  <c r="T160" i="11"/>
  <c r="R160" i="11"/>
  <c r="P160" i="11"/>
  <c r="BI158" i="11"/>
  <c r="BH158" i="11"/>
  <c r="BG158" i="11"/>
  <c r="BF158" i="11"/>
  <c r="T158" i="11"/>
  <c r="R158" i="11"/>
  <c r="P158" i="11"/>
  <c r="BI156" i="11"/>
  <c r="BH156" i="11"/>
  <c r="BG156" i="11"/>
  <c r="BF156" i="11"/>
  <c r="T156" i="11"/>
  <c r="R156" i="11"/>
  <c r="P156" i="11"/>
  <c r="BI154" i="11"/>
  <c r="BH154" i="11"/>
  <c r="BG154" i="11"/>
  <c r="BF154" i="11"/>
  <c r="T154" i="11"/>
  <c r="R154" i="11"/>
  <c r="P154" i="11"/>
  <c r="BI152" i="11"/>
  <c r="BH152" i="11"/>
  <c r="BG152" i="11"/>
  <c r="BF152" i="11"/>
  <c r="T152" i="11"/>
  <c r="R152" i="11"/>
  <c r="P152" i="11"/>
  <c r="BI150" i="11"/>
  <c r="BH150" i="11"/>
  <c r="BG150" i="11"/>
  <c r="BF150" i="11"/>
  <c r="T150" i="11"/>
  <c r="R150" i="11"/>
  <c r="P150" i="11"/>
  <c r="BI148" i="11"/>
  <c r="BH148" i="11"/>
  <c r="BG148" i="11"/>
  <c r="BF148" i="11"/>
  <c r="T148" i="11"/>
  <c r="R148" i="11"/>
  <c r="P148" i="11"/>
  <c r="BI146" i="11"/>
  <c r="BH146" i="11"/>
  <c r="BG146" i="11"/>
  <c r="BF146" i="11"/>
  <c r="T146" i="11"/>
  <c r="R146" i="11"/>
  <c r="P146" i="11"/>
  <c r="BI141" i="11"/>
  <c r="BH141" i="11"/>
  <c r="BG141" i="11"/>
  <c r="BF141" i="11"/>
  <c r="T141" i="11"/>
  <c r="R141" i="11"/>
  <c r="P141" i="11"/>
  <c r="BI136" i="11"/>
  <c r="BH136" i="11"/>
  <c r="BG136" i="11"/>
  <c r="BF136" i="11"/>
  <c r="T136" i="11"/>
  <c r="R136" i="11"/>
  <c r="P136" i="11"/>
  <c r="BI134" i="11"/>
  <c r="BH134" i="11"/>
  <c r="BG134" i="11"/>
  <c r="BF134" i="11"/>
  <c r="T134" i="11"/>
  <c r="R134" i="11"/>
  <c r="P134" i="11"/>
  <c r="BI130" i="11"/>
  <c r="BH130" i="11"/>
  <c r="BG130" i="11"/>
  <c r="BF130" i="11"/>
  <c r="T130" i="11"/>
  <c r="R130" i="11"/>
  <c r="P130" i="11"/>
  <c r="BI128" i="11"/>
  <c r="BH128" i="11"/>
  <c r="BG128" i="11"/>
  <c r="BF128" i="11"/>
  <c r="T128" i="11"/>
  <c r="R128" i="11"/>
  <c r="P128" i="11"/>
  <c r="BI126" i="11"/>
  <c r="BH126" i="11"/>
  <c r="BG126" i="11"/>
  <c r="BF126" i="11"/>
  <c r="T126" i="11"/>
  <c r="R126" i="11"/>
  <c r="P126" i="11"/>
  <c r="J119" i="11"/>
  <c r="F119" i="11"/>
  <c r="F117" i="11"/>
  <c r="E115" i="11"/>
  <c r="J93" i="11"/>
  <c r="F93" i="11"/>
  <c r="F91" i="11"/>
  <c r="E89" i="11"/>
  <c r="J26" i="11"/>
  <c r="E26" i="11"/>
  <c r="J120" i="11"/>
  <c r="J25" i="11"/>
  <c r="J20" i="11"/>
  <c r="E20" i="11"/>
  <c r="F94" i="11"/>
  <c r="J19" i="11"/>
  <c r="J14" i="11"/>
  <c r="J117" i="11"/>
  <c r="E7" i="11"/>
  <c r="E85" i="11" s="1"/>
  <c r="J39" i="10"/>
  <c r="J38" i="10"/>
  <c r="AY105" i="1"/>
  <c r="J37" i="10"/>
  <c r="AX105" i="1" s="1"/>
  <c r="BI211" i="10"/>
  <c r="BH211" i="10"/>
  <c r="BG211" i="10"/>
  <c r="BF211" i="10"/>
  <c r="T211" i="10"/>
  <c r="R211" i="10"/>
  <c r="P211" i="10"/>
  <c r="BI207" i="10"/>
  <c r="BH207" i="10"/>
  <c r="BG207" i="10"/>
  <c r="BF207" i="10"/>
  <c r="T207" i="10"/>
  <c r="R207" i="10"/>
  <c r="P207" i="10"/>
  <c r="BI202" i="10"/>
  <c r="BH202" i="10"/>
  <c r="BG202" i="10"/>
  <c r="BF202" i="10"/>
  <c r="T202" i="10"/>
  <c r="R202" i="10"/>
  <c r="P202" i="10"/>
  <c r="BI199" i="10"/>
  <c r="BH199" i="10"/>
  <c r="BG199" i="10"/>
  <c r="BF199" i="10"/>
  <c r="T199" i="10"/>
  <c r="R199" i="10"/>
  <c r="P199" i="10"/>
  <c r="BI194" i="10"/>
  <c r="BH194" i="10"/>
  <c r="BG194" i="10"/>
  <c r="BF194" i="10"/>
  <c r="T194" i="10"/>
  <c r="R194" i="10"/>
  <c r="P194" i="10"/>
  <c r="BI192" i="10"/>
  <c r="BH192" i="10"/>
  <c r="BG192" i="10"/>
  <c r="BF192" i="10"/>
  <c r="T192" i="10"/>
  <c r="R192" i="10"/>
  <c r="P192" i="10"/>
  <c r="BI189" i="10"/>
  <c r="BH189" i="10"/>
  <c r="BG189" i="10"/>
  <c r="BF189" i="10"/>
  <c r="T189" i="10"/>
  <c r="R189" i="10"/>
  <c r="P189" i="10"/>
  <c r="BI187" i="10"/>
  <c r="BH187" i="10"/>
  <c r="BG187" i="10"/>
  <c r="BF187" i="10"/>
  <c r="T187" i="10"/>
  <c r="R187" i="10"/>
  <c r="P187" i="10"/>
  <c r="BI184" i="10"/>
  <c r="BH184" i="10"/>
  <c r="BG184" i="10"/>
  <c r="BF184" i="10"/>
  <c r="T184" i="10"/>
  <c r="R184" i="10"/>
  <c r="P184" i="10"/>
  <c r="BI182" i="10"/>
  <c r="BH182" i="10"/>
  <c r="BG182" i="10"/>
  <c r="BF182" i="10"/>
  <c r="T182" i="10"/>
  <c r="R182" i="10"/>
  <c r="P182" i="10"/>
  <c r="BI178" i="10"/>
  <c r="BH178" i="10"/>
  <c r="BG178" i="10"/>
  <c r="BF178" i="10"/>
  <c r="T178" i="10"/>
  <c r="R178" i="10"/>
  <c r="P178" i="10"/>
  <c r="BI174" i="10"/>
  <c r="BH174" i="10"/>
  <c r="BG174" i="10"/>
  <c r="BF174" i="10"/>
  <c r="T174" i="10"/>
  <c r="R174" i="10"/>
  <c r="P174" i="10"/>
  <c r="BI171" i="10"/>
  <c r="BH171" i="10"/>
  <c r="BG171" i="10"/>
  <c r="BF171" i="10"/>
  <c r="T171" i="10"/>
  <c r="R171" i="10"/>
  <c r="P171" i="10"/>
  <c r="BI169" i="10"/>
  <c r="BH169" i="10"/>
  <c r="BG169" i="10"/>
  <c r="BF169" i="10"/>
  <c r="T169" i="10"/>
  <c r="R169" i="10"/>
  <c r="P169" i="10"/>
  <c r="BI167" i="10"/>
  <c r="BH167" i="10"/>
  <c r="BG167" i="10"/>
  <c r="BF167" i="10"/>
  <c r="T167" i="10"/>
  <c r="R167" i="10"/>
  <c r="P167" i="10"/>
  <c r="BI165" i="10"/>
  <c r="BH165" i="10"/>
  <c r="BG165" i="10"/>
  <c r="BF165" i="10"/>
  <c r="T165" i="10"/>
  <c r="R165" i="10"/>
  <c r="P165" i="10"/>
  <c r="BI163" i="10"/>
  <c r="BH163" i="10"/>
  <c r="BG163" i="10"/>
  <c r="BF163" i="10"/>
  <c r="T163" i="10"/>
  <c r="R163" i="10"/>
  <c r="P163" i="10"/>
  <c r="BI161" i="10"/>
  <c r="BH161" i="10"/>
  <c r="BG161" i="10"/>
  <c r="BF161" i="10"/>
  <c r="T161" i="10"/>
  <c r="R161" i="10"/>
  <c r="P161" i="10"/>
  <c r="BI157" i="10"/>
  <c r="BH157" i="10"/>
  <c r="BG157" i="10"/>
  <c r="BF157" i="10"/>
  <c r="T157" i="10"/>
  <c r="R157" i="10"/>
  <c r="P157" i="10"/>
  <c r="BI155" i="10"/>
  <c r="BH155" i="10"/>
  <c r="BG155" i="10"/>
  <c r="BF155" i="10"/>
  <c r="T155" i="10"/>
  <c r="R155" i="10"/>
  <c r="P155" i="10"/>
  <c r="BI153" i="10"/>
  <c r="BH153" i="10"/>
  <c r="BG153" i="10"/>
  <c r="BF153" i="10"/>
  <c r="T153" i="10"/>
  <c r="R153" i="10"/>
  <c r="P153" i="10"/>
  <c r="BI151" i="10"/>
  <c r="BH151" i="10"/>
  <c r="BG151" i="10"/>
  <c r="BF151" i="10"/>
  <c r="T151" i="10"/>
  <c r="R151" i="10"/>
  <c r="P151" i="10"/>
  <c r="BI149" i="10"/>
  <c r="BH149" i="10"/>
  <c r="BG149" i="10"/>
  <c r="BF149" i="10"/>
  <c r="T149" i="10"/>
  <c r="R149" i="10"/>
  <c r="P149" i="10"/>
  <c r="BI147" i="10"/>
  <c r="BH147" i="10"/>
  <c r="BG147" i="10"/>
  <c r="BF147" i="10"/>
  <c r="T147" i="10"/>
  <c r="R147" i="10"/>
  <c r="P147" i="10"/>
  <c r="BI144" i="10"/>
  <c r="BH144" i="10"/>
  <c r="BG144" i="10"/>
  <c r="BF144" i="10"/>
  <c r="T144" i="10"/>
  <c r="R144" i="10"/>
  <c r="P144" i="10"/>
  <c r="BI142" i="10"/>
  <c r="BH142" i="10"/>
  <c r="BG142" i="10"/>
  <c r="BF142" i="10"/>
  <c r="T142" i="10"/>
  <c r="R142" i="10"/>
  <c r="P142" i="10"/>
  <c r="BI139" i="10"/>
  <c r="BH139" i="10"/>
  <c r="BG139" i="10"/>
  <c r="BF139" i="10"/>
  <c r="T139" i="10"/>
  <c r="R139" i="10"/>
  <c r="P139" i="10"/>
  <c r="BI136" i="10"/>
  <c r="BH136" i="10"/>
  <c r="BG136" i="10"/>
  <c r="BF136" i="10"/>
  <c r="T136" i="10"/>
  <c r="R136" i="10"/>
  <c r="P136" i="10"/>
  <c r="BI134" i="10"/>
  <c r="BH134" i="10"/>
  <c r="BG134" i="10"/>
  <c r="BF134" i="10"/>
  <c r="T134" i="10"/>
  <c r="R134" i="10"/>
  <c r="P134" i="10"/>
  <c r="BI126" i="10"/>
  <c r="BH126" i="10"/>
  <c r="BG126" i="10"/>
  <c r="BF126" i="10"/>
  <c r="T126" i="10"/>
  <c r="R126" i="10"/>
  <c r="P126" i="10"/>
  <c r="J119" i="10"/>
  <c r="F119" i="10"/>
  <c r="F117" i="10"/>
  <c r="E115" i="10"/>
  <c r="J93" i="10"/>
  <c r="F93" i="10"/>
  <c r="F91" i="10"/>
  <c r="E89" i="10"/>
  <c r="J26" i="10"/>
  <c r="E26" i="10"/>
  <c r="J120" i="10" s="1"/>
  <c r="J25" i="10"/>
  <c r="J20" i="10"/>
  <c r="E20" i="10"/>
  <c r="F94" i="10" s="1"/>
  <c r="J19" i="10"/>
  <c r="J14" i="10"/>
  <c r="J117" i="10" s="1"/>
  <c r="E7" i="10"/>
  <c r="E85" i="10"/>
  <c r="J39" i="9"/>
  <c r="J38" i="9"/>
  <c r="AY104" i="1"/>
  <c r="J37" i="9"/>
  <c r="AX104" i="1" s="1"/>
  <c r="BI223" i="9"/>
  <c r="BH223" i="9"/>
  <c r="BG223" i="9"/>
  <c r="BF223" i="9"/>
  <c r="T223" i="9"/>
  <c r="R223" i="9"/>
  <c r="P223" i="9"/>
  <c r="BI221" i="9"/>
  <c r="BH221" i="9"/>
  <c r="BG221" i="9"/>
  <c r="BF221" i="9"/>
  <c r="T221" i="9"/>
  <c r="R221" i="9"/>
  <c r="P221" i="9"/>
  <c r="BI218" i="9"/>
  <c r="BH218" i="9"/>
  <c r="BG218" i="9"/>
  <c r="BF218" i="9"/>
  <c r="T218" i="9"/>
  <c r="R218" i="9"/>
  <c r="P218" i="9"/>
  <c r="BI216" i="9"/>
  <c r="BH216" i="9"/>
  <c r="BG216" i="9"/>
  <c r="BF216" i="9"/>
  <c r="T216" i="9"/>
  <c r="R216" i="9"/>
  <c r="P216" i="9"/>
  <c r="BI214" i="9"/>
  <c r="BH214" i="9"/>
  <c r="BG214" i="9"/>
  <c r="BF214" i="9"/>
  <c r="T214" i="9"/>
  <c r="R214" i="9"/>
  <c r="P214" i="9"/>
  <c r="BI211" i="9"/>
  <c r="BH211" i="9"/>
  <c r="BG211" i="9"/>
  <c r="BF211" i="9"/>
  <c r="T211" i="9"/>
  <c r="R211" i="9"/>
  <c r="P211" i="9"/>
  <c r="BI206" i="9"/>
  <c r="BH206" i="9"/>
  <c r="BG206" i="9"/>
  <c r="BF206" i="9"/>
  <c r="T206" i="9"/>
  <c r="R206" i="9"/>
  <c r="P206" i="9"/>
  <c r="BI204" i="9"/>
  <c r="BH204" i="9"/>
  <c r="BG204" i="9"/>
  <c r="BF204" i="9"/>
  <c r="T204" i="9"/>
  <c r="R204" i="9"/>
  <c r="P204" i="9"/>
  <c r="BI199" i="9"/>
  <c r="BH199" i="9"/>
  <c r="BG199" i="9"/>
  <c r="BF199" i="9"/>
  <c r="T199" i="9"/>
  <c r="R199" i="9"/>
  <c r="P199" i="9"/>
  <c r="BI195" i="9"/>
  <c r="BH195" i="9"/>
  <c r="BG195" i="9"/>
  <c r="BF195" i="9"/>
  <c r="T195" i="9"/>
  <c r="R195" i="9"/>
  <c r="P195" i="9"/>
  <c r="BI191" i="9"/>
  <c r="BH191" i="9"/>
  <c r="BG191" i="9"/>
  <c r="BF191" i="9"/>
  <c r="T191" i="9"/>
  <c r="R191" i="9"/>
  <c r="P191" i="9"/>
  <c r="BI187" i="9"/>
  <c r="BH187" i="9"/>
  <c r="BG187" i="9"/>
  <c r="BF187" i="9"/>
  <c r="T187" i="9"/>
  <c r="R187" i="9"/>
  <c r="P187" i="9"/>
  <c r="BI183" i="9"/>
  <c r="BH183" i="9"/>
  <c r="BG183" i="9"/>
  <c r="BF183" i="9"/>
  <c r="T183" i="9"/>
  <c r="R183" i="9"/>
  <c r="P183" i="9"/>
  <c r="BI179" i="9"/>
  <c r="BH179" i="9"/>
  <c r="BG179" i="9"/>
  <c r="BF179" i="9"/>
  <c r="T179" i="9"/>
  <c r="R179" i="9"/>
  <c r="P179" i="9"/>
  <c r="BI174" i="9"/>
  <c r="BH174" i="9"/>
  <c r="BG174" i="9"/>
  <c r="BF174" i="9"/>
  <c r="T174" i="9"/>
  <c r="R174" i="9"/>
  <c r="P174" i="9"/>
  <c r="BI170" i="9"/>
  <c r="BH170" i="9"/>
  <c r="BG170" i="9"/>
  <c r="BF170" i="9"/>
  <c r="T170" i="9"/>
  <c r="R170" i="9"/>
  <c r="P170" i="9"/>
  <c r="BI168" i="9"/>
  <c r="BH168" i="9"/>
  <c r="BG168" i="9"/>
  <c r="BF168" i="9"/>
  <c r="T168" i="9"/>
  <c r="R168" i="9"/>
  <c r="P168" i="9"/>
  <c r="BI166" i="9"/>
  <c r="BH166" i="9"/>
  <c r="BG166" i="9"/>
  <c r="BF166" i="9"/>
  <c r="T166" i="9"/>
  <c r="R166" i="9"/>
  <c r="P166" i="9"/>
  <c r="BI163" i="9"/>
  <c r="BH163" i="9"/>
  <c r="BG163" i="9"/>
  <c r="BF163" i="9"/>
  <c r="T163" i="9"/>
  <c r="R163" i="9"/>
  <c r="P163" i="9"/>
  <c r="BI161" i="9"/>
  <c r="BH161" i="9"/>
  <c r="BG161" i="9"/>
  <c r="BF161" i="9"/>
  <c r="T161" i="9"/>
  <c r="R161" i="9"/>
  <c r="P161" i="9"/>
  <c r="BI157" i="9"/>
  <c r="BH157" i="9"/>
  <c r="BG157" i="9"/>
  <c r="BF157" i="9"/>
  <c r="T157" i="9"/>
  <c r="R157" i="9"/>
  <c r="P157" i="9"/>
  <c r="BI155" i="9"/>
  <c r="BH155" i="9"/>
  <c r="BG155" i="9"/>
  <c r="BF155" i="9"/>
  <c r="T155" i="9"/>
  <c r="R155" i="9"/>
  <c r="P155" i="9"/>
  <c r="BI153" i="9"/>
  <c r="BH153" i="9"/>
  <c r="BG153" i="9"/>
  <c r="BF153" i="9"/>
  <c r="T153" i="9"/>
  <c r="R153" i="9"/>
  <c r="P153" i="9"/>
  <c r="BI151" i="9"/>
  <c r="BH151" i="9"/>
  <c r="BG151" i="9"/>
  <c r="BF151" i="9"/>
  <c r="T151" i="9"/>
  <c r="R151" i="9"/>
  <c r="P151" i="9"/>
  <c r="BI149" i="9"/>
  <c r="BH149" i="9"/>
  <c r="BG149" i="9"/>
  <c r="BF149" i="9"/>
  <c r="T149" i="9"/>
  <c r="R149" i="9"/>
  <c r="P149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2" i="9"/>
  <c r="BH142" i="9"/>
  <c r="BG142" i="9"/>
  <c r="BF142" i="9"/>
  <c r="T142" i="9"/>
  <c r="R142" i="9"/>
  <c r="P142" i="9"/>
  <c r="BI139" i="9"/>
  <c r="BH139" i="9"/>
  <c r="BG139" i="9"/>
  <c r="BF139" i="9"/>
  <c r="T139" i="9"/>
  <c r="R139" i="9"/>
  <c r="P139" i="9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26" i="9"/>
  <c r="BH126" i="9"/>
  <c r="BG126" i="9"/>
  <c r="BF126" i="9"/>
  <c r="T126" i="9"/>
  <c r="R126" i="9"/>
  <c r="P126" i="9"/>
  <c r="J119" i="9"/>
  <c r="F119" i="9"/>
  <c r="F117" i="9"/>
  <c r="E115" i="9"/>
  <c r="J93" i="9"/>
  <c r="F93" i="9"/>
  <c r="F91" i="9"/>
  <c r="E89" i="9"/>
  <c r="J26" i="9"/>
  <c r="E26" i="9"/>
  <c r="J94" i="9"/>
  <c r="J25" i="9"/>
  <c r="J20" i="9"/>
  <c r="E20" i="9"/>
  <c r="F120" i="9"/>
  <c r="J19" i="9"/>
  <c r="J14" i="9"/>
  <c r="J117" i="9" s="1"/>
  <c r="E7" i="9"/>
  <c r="E111" i="9" s="1"/>
  <c r="J39" i="8"/>
  <c r="J38" i="8"/>
  <c r="AY103" i="1"/>
  <c r="J37" i="8"/>
  <c r="AX103" i="1"/>
  <c r="BI185" i="8"/>
  <c r="BH185" i="8"/>
  <c r="BG185" i="8"/>
  <c r="BF185" i="8"/>
  <c r="T185" i="8"/>
  <c r="R185" i="8"/>
  <c r="P185" i="8"/>
  <c r="BI183" i="8"/>
  <c r="BH183" i="8"/>
  <c r="BG183" i="8"/>
  <c r="BF183" i="8"/>
  <c r="T183" i="8"/>
  <c r="R183" i="8"/>
  <c r="P183" i="8"/>
  <c r="BI181" i="8"/>
  <c r="BH181" i="8"/>
  <c r="BG181" i="8"/>
  <c r="BF181" i="8"/>
  <c r="T181" i="8"/>
  <c r="R181" i="8"/>
  <c r="P181" i="8"/>
  <c r="BI179" i="8"/>
  <c r="BH179" i="8"/>
  <c r="BG179" i="8"/>
  <c r="BF179" i="8"/>
  <c r="T179" i="8"/>
  <c r="R179" i="8"/>
  <c r="P179" i="8"/>
  <c r="BI173" i="8"/>
  <c r="BH173" i="8"/>
  <c r="BG173" i="8"/>
  <c r="BF173" i="8"/>
  <c r="T173" i="8"/>
  <c r="R173" i="8"/>
  <c r="P173" i="8"/>
  <c r="BI171" i="8"/>
  <c r="BH171" i="8"/>
  <c r="BG171" i="8"/>
  <c r="BF171" i="8"/>
  <c r="T171" i="8"/>
  <c r="R171" i="8"/>
  <c r="P171" i="8"/>
  <c r="BI168" i="8"/>
  <c r="BH168" i="8"/>
  <c r="BG168" i="8"/>
  <c r="BF168" i="8"/>
  <c r="T168" i="8"/>
  <c r="R168" i="8"/>
  <c r="P168" i="8"/>
  <c r="BI166" i="8"/>
  <c r="BH166" i="8"/>
  <c r="BG166" i="8"/>
  <c r="BF166" i="8"/>
  <c r="T166" i="8"/>
  <c r="R166" i="8"/>
  <c r="P166" i="8"/>
  <c r="BI162" i="8"/>
  <c r="BH162" i="8"/>
  <c r="BG162" i="8"/>
  <c r="BF162" i="8"/>
  <c r="T162" i="8"/>
  <c r="R162" i="8"/>
  <c r="P162" i="8"/>
  <c r="BI160" i="8"/>
  <c r="BH160" i="8"/>
  <c r="BG160" i="8"/>
  <c r="BF160" i="8"/>
  <c r="T160" i="8"/>
  <c r="R160" i="8"/>
  <c r="P160" i="8"/>
  <c r="BI157" i="8"/>
  <c r="BH157" i="8"/>
  <c r="BG157" i="8"/>
  <c r="BF157" i="8"/>
  <c r="T157" i="8"/>
  <c r="R157" i="8"/>
  <c r="P157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1" i="8"/>
  <c r="BH151" i="8"/>
  <c r="BG151" i="8"/>
  <c r="BF151" i="8"/>
  <c r="T151" i="8"/>
  <c r="R151" i="8"/>
  <c r="P151" i="8"/>
  <c r="BI149" i="8"/>
  <c r="BH149" i="8"/>
  <c r="BG149" i="8"/>
  <c r="BF149" i="8"/>
  <c r="T149" i="8"/>
  <c r="R149" i="8"/>
  <c r="P149" i="8"/>
  <c r="BI147" i="8"/>
  <c r="BH147" i="8"/>
  <c r="BG147" i="8"/>
  <c r="BF147" i="8"/>
  <c r="T147" i="8"/>
  <c r="R147" i="8"/>
  <c r="P147" i="8"/>
  <c r="BI145" i="8"/>
  <c r="BH145" i="8"/>
  <c r="BG145" i="8"/>
  <c r="BF145" i="8"/>
  <c r="T145" i="8"/>
  <c r="R145" i="8"/>
  <c r="P145" i="8"/>
  <c r="BI143" i="8"/>
  <c r="BH143" i="8"/>
  <c r="BG143" i="8"/>
  <c r="BF143" i="8"/>
  <c r="T143" i="8"/>
  <c r="R143" i="8"/>
  <c r="P143" i="8"/>
  <c r="BI141" i="8"/>
  <c r="BH141" i="8"/>
  <c r="BG141" i="8"/>
  <c r="BF141" i="8"/>
  <c r="T141" i="8"/>
  <c r="R141" i="8"/>
  <c r="P141" i="8"/>
  <c r="BI139" i="8"/>
  <c r="BH139" i="8"/>
  <c r="BG139" i="8"/>
  <c r="BF139" i="8"/>
  <c r="T139" i="8"/>
  <c r="R139" i="8"/>
  <c r="P139" i="8"/>
  <c r="BI137" i="8"/>
  <c r="BH137" i="8"/>
  <c r="BG137" i="8"/>
  <c r="BF137" i="8"/>
  <c r="T137" i="8"/>
  <c r="R137" i="8"/>
  <c r="P137" i="8"/>
  <c r="BI135" i="8"/>
  <c r="BH135" i="8"/>
  <c r="BG135" i="8"/>
  <c r="BF135" i="8"/>
  <c r="T135" i="8"/>
  <c r="R135" i="8"/>
  <c r="P135" i="8"/>
  <c r="BI133" i="8"/>
  <c r="BH133" i="8"/>
  <c r="BG133" i="8"/>
  <c r="BF133" i="8"/>
  <c r="T133" i="8"/>
  <c r="R133" i="8"/>
  <c r="P133" i="8"/>
  <c r="BI131" i="8"/>
  <c r="BH131" i="8"/>
  <c r="BG131" i="8"/>
  <c r="BF131" i="8"/>
  <c r="T131" i="8"/>
  <c r="R131" i="8"/>
  <c r="P131" i="8"/>
  <c r="BI126" i="8"/>
  <c r="BH126" i="8"/>
  <c r="BG126" i="8"/>
  <c r="BF126" i="8"/>
  <c r="T126" i="8"/>
  <c r="R126" i="8"/>
  <c r="P126" i="8"/>
  <c r="J119" i="8"/>
  <c r="F119" i="8"/>
  <c r="F117" i="8"/>
  <c r="E115" i="8"/>
  <c r="J93" i="8"/>
  <c r="F93" i="8"/>
  <c r="F91" i="8"/>
  <c r="E89" i="8"/>
  <c r="J26" i="8"/>
  <c r="E26" i="8"/>
  <c r="J94" i="8"/>
  <c r="J25" i="8"/>
  <c r="J20" i="8"/>
  <c r="E20" i="8"/>
  <c r="F120" i="8"/>
  <c r="J19" i="8"/>
  <c r="J14" i="8"/>
  <c r="J117" i="8" s="1"/>
  <c r="E7" i="8"/>
  <c r="E111" i="8" s="1"/>
  <c r="J39" i="7"/>
  <c r="J38" i="7"/>
  <c r="AY102" i="1"/>
  <c r="J37" i="7"/>
  <c r="AX102" i="1" s="1"/>
  <c r="BI205" i="7"/>
  <c r="BH205" i="7"/>
  <c r="BG205" i="7"/>
  <c r="BF205" i="7"/>
  <c r="T205" i="7"/>
  <c r="R205" i="7"/>
  <c r="P205" i="7"/>
  <c r="BI203" i="7"/>
  <c r="BH203" i="7"/>
  <c r="BG203" i="7"/>
  <c r="BF203" i="7"/>
  <c r="T203" i="7"/>
  <c r="R203" i="7"/>
  <c r="P203" i="7"/>
  <c r="BI201" i="7"/>
  <c r="BH201" i="7"/>
  <c r="BG201" i="7"/>
  <c r="BF201" i="7"/>
  <c r="T201" i="7"/>
  <c r="R201" i="7"/>
  <c r="P201" i="7"/>
  <c r="BI199" i="7"/>
  <c r="BH199" i="7"/>
  <c r="BG199" i="7"/>
  <c r="BF199" i="7"/>
  <c r="T199" i="7"/>
  <c r="R199" i="7"/>
  <c r="P199" i="7"/>
  <c r="BI196" i="7"/>
  <c r="BH196" i="7"/>
  <c r="BG196" i="7"/>
  <c r="BF196" i="7"/>
  <c r="T196" i="7"/>
  <c r="R196" i="7"/>
  <c r="P196" i="7"/>
  <c r="BI190" i="7"/>
  <c r="BH190" i="7"/>
  <c r="BG190" i="7"/>
  <c r="BF190" i="7"/>
  <c r="T190" i="7"/>
  <c r="R190" i="7"/>
  <c r="P190" i="7"/>
  <c r="BI188" i="7"/>
  <c r="BH188" i="7"/>
  <c r="BG188" i="7"/>
  <c r="BF188" i="7"/>
  <c r="T188" i="7"/>
  <c r="R188" i="7"/>
  <c r="P188" i="7"/>
  <c r="BI186" i="7"/>
  <c r="BH186" i="7"/>
  <c r="BG186" i="7"/>
  <c r="BF186" i="7"/>
  <c r="T186" i="7"/>
  <c r="R186" i="7"/>
  <c r="P186" i="7"/>
  <c r="BI183" i="7"/>
  <c r="BH183" i="7"/>
  <c r="BG183" i="7"/>
  <c r="BF183" i="7"/>
  <c r="T183" i="7"/>
  <c r="R183" i="7"/>
  <c r="P183" i="7"/>
  <c r="BI181" i="7"/>
  <c r="BH181" i="7"/>
  <c r="BG181" i="7"/>
  <c r="BF181" i="7"/>
  <c r="T181" i="7"/>
  <c r="R181" i="7"/>
  <c r="P181" i="7"/>
  <c r="BI179" i="7"/>
  <c r="BH179" i="7"/>
  <c r="BG179" i="7"/>
  <c r="BF179" i="7"/>
  <c r="T179" i="7"/>
  <c r="R179" i="7"/>
  <c r="P179" i="7"/>
  <c r="BI177" i="7"/>
  <c r="BH177" i="7"/>
  <c r="BG177" i="7"/>
  <c r="BF177" i="7"/>
  <c r="T177" i="7"/>
  <c r="R177" i="7"/>
  <c r="P177" i="7"/>
  <c r="BI175" i="7"/>
  <c r="BH175" i="7"/>
  <c r="BG175" i="7"/>
  <c r="BF175" i="7"/>
  <c r="T175" i="7"/>
  <c r="R175" i="7"/>
  <c r="P175" i="7"/>
  <c r="BI173" i="7"/>
  <c r="BH173" i="7"/>
  <c r="BG173" i="7"/>
  <c r="BF173" i="7"/>
  <c r="T173" i="7"/>
  <c r="R173" i="7"/>
  <c r="P173" i="7"/>
  <c r="BI171" i="7"/>
  <c r="BH171" i="7"/>
  <c r="BG171" i="7"/>
  <c r="BF171" i="7"/>
  <c r="T171" i="7"/>
  <c r="R171" i="7"/>
  <c r="P171" i="7"/>
  <c r="BI169" i="7"/>
  <c r="BH169" i="7"/>
  <c r="BG169" i="7"/>
  <c r="BF169" i="7"/>
  <c r="T169" i="7"/>
  <c r="R169" i="7"/>
  <c r="P169" i="7"/>
  <c r="BI167" i="7"/>
  <c r="BH167" i="7"/>
  <c r="BG167" i="7"/>
  <c r="BF167" i="7"/>
  <c r="T167" i="7"/>
  <c r="R167" i="7"/>
  <c r="P167" i="7"/>
  <c r="BI165" i="7"/>
  <c r="BH165" i="7"/>
  <c r="BG165" i="7"/>
  <c r="BF165" i="7"/>
  <c r="T165" i="7"/>
  <c r="R165" i="7"/>
  <c r="P165" i="7"/>
  <c r="BI163" i="7"/>
  <c r="BH163" i="7"/>
  <c r="BG163" i="7"/>
  <c r="BF163" i="7"/>
  <c r="T163" i="7"/>
  <c r="R163" i="7"/>
  <c r="P163" i="7"/>
  <c r="BI161" i="7"/>
  <c r="BH161" i="7"/>
  <c r="BG161" i="7"/>
  <c r="BF161" i="7"/>
  <c r="T161" i="7"/>
  <c r="R161" i="7"/>
  <c r="P161" i="7"/>
  <c r="BI159" i="7"/>
  <c r="BH159" i="7"/>
  <c r="BG159" i="7"/>
  <c r="BF159" i="7"/>
  <c r="T159" i="7"/>
  <c r="R159" i="7"/>
  <c r="P159" i="7"/>
  <c r="BI156" i="7"/>
  <c r="BH156" i="7"/>
  <c r="BG156" i="7"/>
  <c r="BF156" i="7"/>
  <c r="T156" i="7"/>
  <c r="R156" i="7"/>
  <c r="P156" i="7"/>
  <c r="BI153" i="7"/>
  <c r="BH153" i="7"/>
  <c r="BG153" i="7"/>
  <c r="BF153" i="7"/>
  <c r="T153" i="7"/>
  <c r="R153" i="7"/>
  <c r="P153" i="7"/>
  <c r="BI150" i="7"/>
  <c r="BH150" i="7"/>
  <c r="BG150" i="7"/>
  <c r="BF150" i="7"/>
  <c r="T150" i="7"/>
  <c r="R150" i="7"/>
  <c r="P150" i="7"/>
  <c r="BI148" i="7"/>
  <c r="BH148" i="7"/>
  <c r="BG148" i="7"/>
  <c r="BF148" i="7"/>
  <c r="T148" i="7"/>
  <c r="R148" i="7"/>
  <c r="P148" i="7"/>
  <c r="BI146" i="7"/>
  <c r="BH146" i="7"/>
  <c r="BG146" i="7"/>
  <c r="BF146" i="7"/>
  <c r="T146" i="7"/>
  <c r="R146" i="7"/>
  <c r="P146" i="7"/>
  <c r="BI142" i="7"/>
  <c r="BH142" i="7"/>
  <c r="BG142" i="7"/>
  <c r="BF142" i="7"/>
  <c r="T142" i="7"/>
  <c r="R142" i="7"/>
  <c r="P142" i="7"/>
  <c r="BI137" i="7"/>
  <c r="BH137" i="7"/>
  <c r="BG137" i="7"/>
  <c r="BF137" i="7"/>
  <c r="T137" i="7"/>
  <c r="R137" i="7"/>
  <c r="P137" i="7"/>
  <c r="BI133" i="7"/>
  <c r="BH133" i="7"/>
  <c r="BG133" i="7"/>
  <c r="BF133" i="7"/>
  <c r="T133" i="7"/>
  <c r="R133" i="7"/>
  <c r="P133" i="7"/>
  <c r="BI129" i="7"/>
  <c r="BH129" i="7"/>
  <c r="BG129" i="7"/>
  <c r="BF129" i="7"/>
  <c r="T129" i="7"/>
  <c r="R129" i="7"/>
  <c r="P129" i="7"/>
  <c r="BI126" i="7"/>
  <c r="BH126" i="7"/>
  <c r="BG126" i="7"/>
  <c r="BF126" i="7"/>
  <c r="T126" i="7"/>
  <c r="R126" i="7"/>
  <c r="P126" i="7"/>
  <c r="J119" i="7"/>
  <c r="F119" i="7"/>
  <c r="F117" i="7"/>
  <c r="E115" i="7"/>
  <c r="J93" i="7"/>
  <c r="F93" i="7"/>
  <c r="F91" i="7"/>
  <c r="E89" i="7"/>
  <c r="J26" i="7"/>
  <c r="E26" i="7"/>
  <c r="J120" i="7" s="1"/>
  <c r="J25" i="7"/>
  <c r="J20" i="7"/>
  <c r="E20" i="7"/>
  <c r="F120" i="7" s="1"/>
  <c r="J19" i="7"/>
  <c r="J14" i="7"/>
  <c r="J91" i="7" s="1"/>
  <c r="E7" i="7"/>
  <c r="E111" i="7"/>
  <c r="J39" i="6"/>
  <c r="J38" i="6"/>
  <c r="AY101" i="1"/>
  <c r="J37" i="6"/>
  <c r="AX101" i="1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6" i="6"/>
  <c r="BH226" i="6"/>
  <c r="BG226" i="6"/>
  <c r="BF226" i="6"/>
  <c r="T226" i="6"/>
  <c r="R226" i="6"/>
  <c r="P226" i="6"/>
  <c r="BI224" i="6"/>
  <c r="BH224" i="6"/>
  <c r="BG224" i="6"/>
  <c r="BF224" i="6"/>
  <c r="T224" i="6"/>
  <c r="R224" i="6"/>
  <c r="P224" i="6"/>
  <c r="BI221" i="6"/>
  <c r="BH221" i="6"/>
  <c r="BG221" i="6"/>
  <c r="BF221" i="6"/>
  <c r="T221" i="6"/>
  <c r="R221" i="6"/>
  <c r="P221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8" i="6"/>
  <c r="BH208" i="6"/>
  <c r="BG208" i="6"/>
  <c r="BF208" i="6"/>
  <c r="T208" i="6"/>
  <c r="R208" i="6"/>
  <c r="P208" i="6"/>
  <c r="BI206" i="6"/>
  <c r="BH206" i="6"/>
  <c r="BG206" i="6"/>
  <c r="BF206" i="6"/>
  <c r="T206" i="6"/>
  <c r="R206" i="6"/>
  <c r="P206" i="6"/>
  <c r="BI203" i="6"/>
  <c r="BH203" i="6"/>
  <c r="BG203" i="6"/>
  <c r="BF203" i="6"/>
  <c r="T203" i="6"/>
  <c r="R203" i="6"/>
  <c r="P203" i="6"/>
  <c r="BI201" i="6"/>
  <c r="BH201" i="6"/>
  <c r="BG201" i="6"/>
  <c r="BF201" i="6"/>
  <c r="T201" i="6"/>
  <c r="R201" i="6"/>
  <c r="P201" i="6"/>
  <c r="BI199" i="6"/>
  <c r="BH199" i="6"/>
  <c r="BG199" i="6"/>
  <c r="BF199" i="6"/>
  <c r="T199" i="6"/>
  <c r="R199" i="6"/>
  <c r="P199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1" i="6"/>
  <c r="BH191" i="6"/>
  <c r="BG191" i="6"/>
  <c r="BF191" i="6"/>
  <c r="T191" i="6"/>
  <c r="R191" i="6"/>
  <c r="P191" i="6"/>
  <c r="BI189" i="6"/>
  <c r="BH189" i="6"/>
  <c r="BG189" i="6"/>
  <c r="BF189" i="6"/>
  <c r="T189" i="6"/>
  <c r="R189" i="6"/>
  <c r="P189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4" i="6"/>
  <c r="BH174" i="6"/>
  <c r="BG174" i="6"/>
  <c r="BF174" i="6"/>
  <c r="T174" i="6"/>
  <c r="R174" i="6"/>
  <c r="P174" i="6"/>
  <c r="BI172" i="6"/>
  <c r="BH172" i="6"/>
  <c r="BG172" i="6"/>
  <c r="BF172" i="6"/>
  <c r="T172" i="6"/>
  <c r="R172" i="6"/>
  <c r="P172" i="6"/>
  <c r="BI170" i="6"/>
  <c r="BH170" i="6"/>
  <c r="BG170" i="6"/>
  <c r="BF170" i="6"/>
  <c r="T170" i="6"/>
  <c r="R170" i="6"/>
  <c r="P170" i="6"/>
  <c r="BI168" i="6"/>
  <c r="BH168" i="6"/>
  <c r="BG168" i="6"/>
  <c r="BF168" i="6"/>
  <c r="T168" i="6"/>
  <c r="R168" i="6"/>
  <c r="P168" i="6"/>
  <c r="BI166" i="6"/>
  <c r="BH166" i="6"/>
  <c r="BG166" i="6"/>
  <c r="BF166" i="6"/>
  <c r="T166" i="6"/>
  <c r="R166" i="6"/>
  <c r="P166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0" i="6"/>
  <c r="BH150" i="6"/>
  <c r="BG150" i="6"/>
  <c r="BF150" i="6"/>
  <c r="T150" i="6"/>
  <c r="R150" i="6"/>
  <c r="P150" i="6"/>
  <c r="BI148" i="6"/>
  <c r="BH148" i="6"/>
  <c r="BG148" i="6"/>
  <c r="BF148" i="6"/>
  <c r="T148" i="6"/>
  <c r="R148" i="6"/>
  <c r="P148" i="6"/>
  <c r="BI141" i="6"/>
  <c r="BH141" i="6"/>
  <c r="BG141" i="6"/>
  <c r="BF141" i="6"/>
  <c r="T141" i="6"/>
  <c r="R141" i="6"/>
  <c r="P141" i="6"/>
  <c r="BI139" i="6"/>
  <c r="BH139" i="6"/>
  <c r="BG139" i="6"/>
  <c r="BF139" i="6"/>
  <c r="T139" i="6"/>
  <c r="R139" i="6"/>
  <c r="P139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26" i="6"/>
  <c r="BH126" i="6"/>
  <c r="BG126" i="6"/>
  <c r="BF126" i="6"/>
  <c r="T126" i="6"/>
  <c r="R126" i="6"/>
  <c r="P126" i="6"/>
  <c r="J119" i="6"/>
  <c r="F119" i="6"/>
  <c r="F117" i="6"/>
  <c r="E115" i="6"/>
  <c r="J93" i="6"/>
  <c r="F93" i="6"/>
  <c r="F91" i="6"/>
  <c r="E89" i="6"/>
  <c r="J26" i="6"/>
  <c r="E26" i="6"/>
  <c r="J120" i="6" s="1"/>
  <c r="J25" i="6"/>
  <c r="J20" i="6"/>
  <c r="E20" i="6"/>
  <c r="F120" i="6" s="1"/>
  <c r="J19" i="6"/>
  <c r="J14" i="6"/>
  <c r="J91" i="6" s="1"/>
  <c r="E7" i="6"/>
  <c r="E85" i="6"/>
  <c r="J37" i="5"/>
  <c r="J36" i="5"/>
  <c r="AY99" i="1"/>
  <c r="J35" i="5"/>
  <c r="AX99" i="1"/>
  <c r="BI531" i="5"/>
  <c r="BH531" i="5"/>
  <c r="BG531" i="5"/>
  <c r="BF531" i="5"/>
  <c r="T531" i="5"/>
  <c r="R531" i="5"/>
  <c r="P531" i="5"/>
  <c r="BI525" i="5"/>
  <c r="BH525" i="5"/>
  <c r="BG525" i="5"/>
  <c r="BF525" i="5"/>
  <c r="T525" i="5"/>
  <c r="R525" i="5"/>
  <c r="P525" i="5"/>
  <c r="BI518" i="5"/>
  <c r="BH518" i="5"/>
  <c r="BG518" i="5"/>
  <c r="BF518" i="5"/>
  <c r="T518" i="5"/>
  <c r="R518" i="5"/>
  <c r="P518" i="5"/>
  <c r="BI516" i="5"/>
  <c r="BH516" i="5"/>
  <c r="BG516" i="5"/>
  <c r="BF516" i="5"/>
  <c r="T516" i="5"/>
  <c r="R516" i="5"/>
  <c r="P516" i="5"/>
  <c r="BI511" i="5"/>
  <c r="BH511" i="5"/>
  <c r="BG511" i="5"/>
  <c r="BF511" i="5"/>
  <c r="T511" i="5"/>
  <c r="R511" i="5"/>
  <c r="P511" i="5"/>
  <c r="BI503" i="5"/>
  <c r="BH503" i="5"/>
  <c r="BG503" i="5"/>
  <c r="BF503" i="5"/>
  <c r="T503" i="5"/>
  <c r="R503" i="5"/>
  <c r="P503" i="5"/>
  <c r="BI498" i="5"/>
  <c r="BH498" i="5"/>
  <c r="BG498" i="5"/>
  <c r="BF498" i="5"/>
  <c r="T498" i="5"/>
  <c r="R498" i="5"/>
  <c r="P498" i="5"/>
  <c r="BI496" i="5"/>
  <c r="BH496" i="5"/>
  <c r="BG496" i="5"/>
  <c r="BF496" i="5"/>
  <c r="T496" i="5"/>
  <c r="R496" i="5"/>
  <c r="P496" i="5"/>
  <c r="BI491" i="5"/>
  <c r="BH491" i="5"/>
  <c r="BG491" i="5"/>
  <c r="BF491" i="5"/>
  <c r="T491" i="5"/>
  <c r="R491" i="5"/>
  <c r="P491" i="5"/>
  <c r="BI484" i="5"/>
  <c r="BH484" i="5"/>
  <c r="BG484" i="5"/>
  <c r="BF484" i="5"/>
  <c r="T484" i="5"/>
  <c r="R484" i="5"/>
  <c r="P484" i="5"/>
  <c r="BI478" i="5"/>
  <c r="BH478" i="5"/>
  <c r="BG478" i="5"/>
  <c r="BF478" i="5"/>
  <c r="T478" i="5"/>
  <c r="R478" i="5"/>
  <c r="P478" i="5"/>
  <c r="BI475" i="5"/>
  <c r="BH475" i="5"/>
  <c r="BG475" i="5"/>
  <c r="BF475" i="5"/>
  <c r="T475" i="5"/>
  <c r="R475" i="5"/>
  <c r="P475" i="5"/>
  <c r="BI467" i="5"/>
  <c r="BH467" i="5"/>
  <c r="BG467" i="5"/>
  <c r="BF467" i="5"/>
  <c r="T467" i="5"/>
  <c r="R467" i="5"/>
  <c r="P467" i="5"/>
  <c r="BI463" i="5"/>
  <c r="BH463" i="5"/>
  <c r="BG463" i="5"/>
  <c r="BF463" i="5"/>
  <c r="T463" i="5"/>
  <c r="R463" i="5"/>
  <c r="R457" i="5" s="1"/>
  <c r="P463" i="5"/>
  <c r="BI458" i="5"/>
  <c r="BH458" i="5"/>
  <c r="BG458" i="5"/>
  <c r="BF458" i="5"/>
  <c r="T458" i="5"/>
  <c r="T457" i="5" s="1"/>
  <c r="R458" i="5"/>
  <c r="P458" i="5"/>
  <c r="P457" i="5" s="1"/>
  <c r="BI451" i="5"/>
  <c r="BH451" i="5"/>
  <c r="BG451" i="5"/>
  <c r="BF451" i="5"/>
  <c r="T451" i="5"/>
  <c r="R451" i="5"/>
  <c r="P451" i="5"/>
  <c r="BI444" i="5"/>
  <c r="BH444" i="5"/>
  <c r="BG444" i="5"/>
  <c r="BF444" i="5"/>
  <c r="T444" i="5"/>
  <c r="R444" i="5"/>
  <c r="P444" i="5"/>
  <c r="BI439" i="5"/>
  <c r="BH439" i="5"/>
  <c r="BG439" i="5"/>
  <c r="BF439" i="5"/>
  <c r="T439" i="5"/>
  <c r="R439" i="5"/>
  <c r="P439" i="5"/>
  <c r="BI427" i="5"/>
  <c r="BH427" i="5"/>
  <c r="BG427" i="5"/>
  <c r="BF427" i="5"/>
  <c r="T427" i="5"/>
  <c r="R427" i="5"/>
  <c r="P427" i="5"/>
  <c r="BI425" i="5"/>
  <c r="BH425" i="5"/>
  <c r="BG425" i="5"/>
  <c r="BF425" i="5"/>
  <c r="T425" i="5"/>
  <c r="R425" i="5"/>
  <c r="P425" i="5"/>
  <c r="BI420" i="5"/>
  <c r="BH420" i="5"/>
  <c r="BG420" i="5"/>
  <c r="BF420" i="5"/>
  <c r="T420" i="5"/>
  <c r="R420" i="5"/>
  <c r="P420" i="5"/>
  <c r="BI414" i="5"/>
  <c r="BH414" i="5"/>
  <c r="BG414" i="5"/>
  <c r="BF414" i="5"/>
  <c r="T414" i="5"/>
  <c r="R414" i="5"/>
  <c r="P414" i="5"/>
  <c r="BI409" i="5"/>
  <c r="BH409" i="5"/>
  <c r="BG409" i="5"/>
  <c r="BF409" i="5"/>
  <c r="T409" i="5"/>
  <c r="R409" i="5"/>
  <c r="P409" i="5"/>
  <c r="BI406" i="5"/>
  <c r="BH406" i="5"/>
  <c r="BG406" i="5"/>
  <c r="BF406" i="5"/>
  <c r="T406" i="5"/>
  <c r="R406" i="5"/>
  <c r="P406" i="5"/>
  <c r="BI404" i="5"/>
  <c r="BH404" i="5"/>
  <c r="BG404" i="5"/>
  <c r="BF404" i="5"/>
  <c r="T404" i="5"/>
  <c r="R404" i="5"/>
  <c r="P404" i="5"/>
  <c r="BI399" i="5"/>
  <c r="BH399" i="5"/>
  <c r="BG399" i="5"/>
  <c r="BF399" i="5"/>
  <c r="T399" i="5"/>
  <c r="R399" i="5"/>
  <c r="P399" i="5"/>
  <c r="BI396" i="5"/>
  <c r="BH396" i="5"/>
  <c r="BG396" i="5"/>
  <c r="BF396" i="5"/>
  <c r="T396" i="5"/>
  <c r="R396" i="5"/>
  <c r="P396" i="5"/>
  <c r="BI392" i="5"/>
  <c r="BH392" i="5"/>
  <c r="BG392" i="5"/>
  <c r="BF392" i="5"/>
  <c r="T392" i="5"/>
  <c r="R392" i="5"/>
  <c r="P392" i="5"/>
  <c r="BI389" i="5"/>
  <c r="BH389" i="5"/>
  <c r="BG389" i="5"/>
  <c r="BF389" i="5"/>
  <c r="T389" i="5"/>
  <c r="R389" i="5"/>
  <c r="P389" i="5"/>
  <c r="BI386" i="5"/>
  <c r="BH386" i="5"/>
  <c r="BG386" i="5"/>
  <c r="BF386" i="5"/>
  <c r="T386" i="5"/>
  <c r="R386" i="5"/>
  <c r="P386" i="5"/>
  <c r="BI384" i="5"/>
  <c r="BH384" i="5"/>
  <c r="BG384" i="5"/>
  <c r="BF384" i="5"/>
  <c r="T384" i="5"/>
  <c r="R384" i="5"/>
  <c r="P384" i="5"/>
  <c r="BI380" i="5"/>
  <c r="BH380" i="5"/>
  <c r="BG380" i="5"/>
  <c r="BF380" i="5"/>
  <c r="T380" i="5"/>
  <c r="R380" i="5"/>
  <c r="P380" i="5"/>
  <c r="BI378" i="5"/>
  <c r="BH378" i="5"/>
  <c r="BG378" i="5"/>
  <c r="BF378" i="5"/>
  <c r="T378" i="5"/>
  <c r="R378" i="5"/>
  <c r="P378" i="5"/>
  <c r="BI373" i="5"/>
  <c r="BH373" i="5"/>
  <c r="BG373" i="5"/>
  <c r="BF373" i="5"/>
  <c r="T373" i="5"/>
  <c r="R373" i="5"/>
  <c r="P373" i="5"/>
  <c r="BI371" i="5"/>
  <c r="BH371" i="5"/>
  <c r="BG371" i="5"/>
  <c r="BF371" i="5"/>
  <c r="T371" i="5"/>
  <c r="R371" i="5"/>
  <c r="P371" i="5"/>
  <c r="BI366" i="5"/>
  <c r="BH366" i="5"/>
  <c r="BG366" i="5"/>
  <c r="BF366" i="5"/>
  <c r="T366" i="5"/>
  <c r="R366" i="5"/>
  <c r="P366" i="5"/>
  <c r="BI364" i="5"/>
  <c r="BH364" i="5"/>
  <c r="BG364" i="5"/>
  <c r="BF364" i="5"/>
  <c r="T364" i="5"/>
  <c r="R364" i="5"/>
  <c r="P364" i="5"/>
  <c r="BI359" i="5"/>
  <c r="BH359" i="5"/>
  <c r="BG359" i="5"/>
  <c r="BF359" i="5"/>
  <c r="T359" i="5"/>
  <c r="R359" i="5"/>
  <c r="P359" i="5"/>
  <c r="BI357" i="5"/>
  <c r="BH357" i="5"/>
  <c r="BG357" i="5"/>
  <c r="BF357" i="5"/>
  <c r="T357" i="5"/>
  <c r="R357" i="5"/>
  <c r="P357" i="5"/>
  <c r="BI352" i="5"/>
  <c r="BH352" i="5"/>
  <c r="BG352" i="5"/>
  <c r="BF352" i="5"/>
  <c r="T352" i="5"/>
  <c r="R352" i="5"/>
  <c r="P352" i="5"/>
  <c r="BI345" i="5"/>
  <c r="BH345" i="5"/>
  <c r="BG345" i="5"/>
  <c r="BF345" i="5"/>
  <c r="T345" i="5"/>
  <c r="R345" i="5"/>
  <c r="P345" i="5"/>
  <c r="BI339" i="5"/>
  <c r="BH339" i="5"/>
  <c r="BG339" i="5"/>
  <c r="BF339" i="5"/>
  <c r="T339" i="5"/>
  <c r="R339" i="5"/>
  <c r="P339" i="5"/>
  <c r="BI332" i="5"/>
  <c r="BH332" i="5"/>
  <c r="BG332" i="5"/>
  <c r="BF332" i="5"/>
  <c r="T332" i="5"/>
  <c r="R332" i="5"/>
  <c r="P332" i="5"/>
  <c r="BI330" i="5"/>
  <c r="BH330" i="5"/>
  <c r="BG330" i="5"/>
  <c r="BF330" i="5"/>
  <c r="T330" i="5"/>
  <c r="R330" i="5"/>
  <c r="P330" i="5"/>
  <c r="BI327" i="5"/>
  <c r="BH327" i="5"/>
  <c r="BG327" i="5"/>
  <c r="BF327" i="5"/>
  <c r="T327" i="5"/>
  <c r="R327" i="5"/>
  <c r="P327" i="5"/>
  <c r="BI324" i="5"/>
  <c r="BH324" i="5"/>
  <c r="BG324" i="5"/>
  <c r="BF324" i="5"/>
  <c r="T324" i="5"/>
  <c r="R324" i="5"/>
  <c r="P324" i="5"/>
  <c r="BI316" i="5"/>
  <c r="BH316" i="5"/>
  <c r="BG316" i="5"/>
  <c r="BF316" i="5"/>
  <c r="T316" i="5"/>
  <c r="R316" i="5"/>
  <c r="P316" i="5"/>
  <c r="BI310" i="5"/>
  <c r="BH310" i="5"/>
  <c r="BG310" i="5"/>
  <c r="BF310" i="5"/>
  <c r="T310" i="5"/>
  <c r="R310" i="5"/>
  <c r="P310" i="5"/>
  <c r="BI303" i="5"/>
  <c r="BH303" i="5"/>
  <c r="BG303" i="5"/>
  <c r="BF303" i="5"/>
  <c r="T303" i="5"/>
  <c r="R303" i="5"/>
  <c r="P303" i="5"/>
  <c r="BI299" i="5"/>
  <c r="BH299" i="5"/>
  <c r="BG299" i="5"/>
  <c r="BF299" i="5"/>
  <c r="T299" i="5"/>
  <c r="R299" i="5"/>
  <c r="P299" i="5"/>
  <c r="BI295" i="5"/>
  <c r="BH295" i="5"/>
  <c r="BG295" i="5"/>
  <c r="BF295" i="5"/>
  <c r="T295" i="5"/>
  <c r="R295" i="5"/>
  <c r="P295" i="5"/>
  <c r="BI291" i="5"/>
  <c r="BH291" i="5"/>
  <c r="BG291" i="5"/>
  <c r="BF291" i="5"/>
  <c r="T291" i="5"/>
  <c r="R291" i="5"/>
  <c r="P291" i="5"/>
  <c r="BI285" i="5"/>
  <c r="BH285" i="5"/>
  <c r="BG285" i="5"/>
  <c r="BF285" i="5"/>
  <c r="T285" i="5"/>
  <c r="R285" i="5"/>
  <c r="P285" i="5"/>
  <c r="BI279" i="5"/>
  <c r="BH279" i="5"/>
  <c r="BG279" i="5"/>
  <c r="BF279" i="5"/>
  <c r="T279" i="5"/>
  <c r="T278" i="5" s="1"/>
  <c r="R279" i="5"/>
  <c r="R278" i="5" s="1"/>
  <c r="P279" i="5"/>
  <c r="P278" i="5" s="1"/>
  <c r="BI250" i="5"/>
  <c r="BH250" i="5"/>
  <c r="BG250" i="5"/>
  <c r="BF250" i="5"/>
  <c r="T250" i="5"/>
  <c r="R250" i="5"/>
  <c r="P250" i="5"/>
  <c r="BI245" i="5"/>
  <c r="BH245" i="5"/>
  <c r="BG245" i="5"/>
  <c r="BF245" i="5"/>
  <c r="T245" i="5"/>
  <c r="R245" i="5"/>
  <c r="P245" i="5"/>
  <c r="BI222" i="5"/>
  <c r="BH222" i="5"/>
  <c r="BG222" i="5"/>
  <c r="BF222" i="5"/>
  <c r="T222" i="5"/>
  <c r="R222" i="5"/>
  <c r="P222" i="5"/>
  <c r="BI212" i="5"/>
  <c r="BH212" i="5"/>
  <c r="BG212" i="5"/>
  <c r="BF212" i="5"/>
  <c r="T212" i="5"/>
  <c r="R212" i="5"/>
  <c r="P212" i="5"/>
  <c r="BI207" i="5"/>
  <c r="BH207" i="5"/>
  <c r="BG207" i="5"/>
  <c r="BF207" i="5"/>
  <c r="T207" i="5"/>
  <c r="R207" i="5"/>
  <c r="P207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5" i="5"/>
  <c r="BH195" i="5"/>
  <c r="BG195" i="5"/>
  <c r="BF195" i="5"/>
  <c r="T195" i="5"/>
  <c r="R195" i="5"/>
  <c r="P195" i="5"/>
  <c r="BI190" i="5"/>
  <c r="BH190" i="5"/>
  <c r="BG190" i="5"/>
  <c r="BF190" i="5"/>
  <c r="T190" i="5"/>
  <c r="R190" i="5"/>
  <c r="P190" i="5"/>
  <c r="BI188" i="5"/>
  <c r="BH188" i="5"/>
  <c r="BG188" i="5"/>
  <c r="BF188" i="5"/>
  <c r="T188" i="5"/>
  <c r="R188" i="5"/>
  <c r="P188" i="5"/>
  <c r="BI174" i="5"/>
  <c r="BH174" i="5"/>
  <c r="BG174" i="5"/>
  <c r="BF174" i="5"/>
  <c r="T174" i="5"/>
  <c r="R174" i="5"/>
  <c r="P174" i="5"/>
  <c r="BI151" i="5"/>
  <c r="BH151" i="5"/>
  <c r="BG151" i="5"/>
  <c r="BF151" i="5"/>
  <c r="T151" i="5"/>
  <c r="R151" i="5"/>
  <c r="P151" i="5"/>
  <c r="BI140" i="5"/>
  <c r="BH140" i="5"/>
  <c r="BG140" i="5"/>
  <c r="BF140" i="5"/>
  <c r="T140" i="5"/>
  <c r="R140" i="5"/>
  <c r="P140" i="5"/>
  <c r="BI130" i="5"/>
  <c r="BH130" i="5"/>
  <c r="BG130" i="5"/>
  <c r="BF130" i="5"/>
  <c r="T130" i="5"/>
  <c r="R130" i="5"/>
  <c r="P130" i="5"/>
  <c r="J123" i="5"/>
  <c r="F123" i="5"/>
  <c r="F121" i="5"/>
  <c r="E119" i="5"/>
  <c r="J90" i="5"/>
  <c r="F90" i="5"/>
  <c r="F88" i="5"/>
  <c r="E86" i="5"/>
  <c r="J24" i="5"/>
  <c r="E24" i="5"/>
  <c r="J124" i="5" s="1"/>
  <c r="J23" i="5"/>
  <c r="J18" i="5"/>
  <c r="E18" i="5"/>
  <c r="F124" i="5" s="1"/>
  <c r="J17" i="5"/>
  <c r="J12" i="5"/>
  <c r="J121" i="5"/>
  <c r="E7" i="5"/>
  <c r="E117" i="5"/>
  <c r="J37" i="4"/>
  <c r="J36" i="4"/>
  <c r="AY98" i="1" s="1"/>
  <c r="J35" i="4"/>
  <c r="AX98" i="1" s="1"/>
  <c r="BI556" i="4"/>
  <c r="BH556" i="4"/>
  <c r="BG556" i="4"/>
  <c r="BF556" i="4"/>
  <c r="T556" i="4"/>
  <c r="T555" i="4" s="1"/>
  <c r="R556" i="4"/>
  <c r="R555" i="4" s="1"/>
  <c r="P556" i="4"/>
  <c r="P555" i="4" s="1"/>
  <c r="BI551" i="4"/>
  <c r="BH551" i="4"/>
  <c r="BG551" i="4"/>
  <c r="BF551" i="4"/>
  <c r="T551" i="4"/>
  <c r="R551" i="4"/>
  <c r="P551" i="4"/>
  <c r="BI547" i="4"/>
  <c r="BH547" i="4"/>
  <c r="BG547" i="4"/>
  <c r="BF547" i="4"/>
  <c r="T547" i="4"/>
  <c r="R547" i="4"/>
  <c r="P547" i="4"/>
  <c r="BI543" i="4"/>
  <c r="BH543" i="4"/>
  <c r="BG543" i="4"/>
  <c r="BF543" i="4"/>
  <c r="T543" i="4"/>
  <c r="R543" i="4"/>
  <c r="P543" i="4"/>
  <c r="BI538" i="4"/>
  <c r="BH538" i="4"/>
  <c r="BG538" i="4"/>
  <c r="BF538" i="4"/>
  <c r="T538" i="4"/>
  <c r="R538" i="4"/>
  <c r="P538" i="4"/>
  <c r="BI534" i="4"/>
  <c r="BH534" i="4"/>
  <c r="BG534" i="4"/>
  <c r="BF534" i="4"/>
  <c r="T534" i="4"/>
  <c r="R534" i="4"/>
  <c r="P534" i="4"/>
  <c r="BI527" i="4"/>
  <c r="BH527" i="4"/>
  <c r="BG527" i="4"/>
  <c r="BF527" i="4"/>
  <c r="T527" i="4"/>
  <c r="R527" i="4"/>
  <c r="P527" i="4"/>
  <c r="BI523" i="4"/>
  <c r="BH523" i="4"/>
  <c r="BG523" i="4"/>
  <c r="BF523" i="4"/>
  <c r="T523" i="4"/>
  <c r="R523" i="4"/>
  <c r="P523" i="4"/>
  <c r="BI519" i="4"/>
  <c r="BH519" i="4"/>
  <c r="BG519" i="4"/>
  <c r="BF519" i="4"/>
  <c r="T519" i="4"/>
  <c r="R519" i="4"/>
  <c r="P519" i="4"/>
  <c r="BI511" i="4"/>
  <c r="BH511" i="4"/>
  <c r="BG511" i="4"/>
  <c r="BF511" i="4"/>
  <c r="T511" i="4"/>
  <c r="R511" i="4"/>
  <c r="P511" i="4"/>
  <c r="BI510" i="4"/>
  <c r="BH510" i="4"/>
  <c r="BG510" i="4"/>
  <c r="BF510" i="4"/>
  <c r="T510" i="4"/>
  <c r="R510" i="4"/>
  <c r="P510" i="4"/>
  <c r="BI506" i="4"/>
  <c r="BH506" i="4"/>
  <c r="BG506" i="4"/>
  <c r="BF506" i="4"/>
  <c r="T506" i="4"/>
  <c r="R506" i="4"/>
  <c r="P506" i="4"/>
  <c r="BI502" i="4"/>
  <c r="BH502" i="4"/>
  <c r="BG502" i="4"/>
  <c r="BF502" i="4"/>
  <c r="T502" i="4"/>
  <c r="R502" i="4"/>
  <c r="P502" i="4"/>
  <c r="BI496" i="4"/>
  <c r="BH496" i="4"/>
  <c r="BG496" i="4"/>
  <c r="BF496" i="4"/>
  <c r="T496" i="4"/>
  <c r="R496" i="4"/>
  <c r="P496" i="4"/>
  <c r="BI495" i="4"/>
  <c r="BH495" i="4"/>
  <c r="BG495" i="4"/>
  <c r="BF495" i="4"/>
  <c r="T495" i="4"/>
  <c r="R495" i="4"/>
  <c r="P495" i="4"/>
  <c r="BI484" i="4"/>
  <c r="BH484" i="4"/>
  <c r="BG484" i="4"/>
  <c r="BF484" i="4"/>
  <c r="T484" i="4"/>
  <c r="R484" i="4"/>
  <c r="P484" i="4"/>
  <c r="BI479" i="4"/>
  <c r="BH479" i="4"/>
  <c r="BG479" i="4"/>
  <c r="BF479" i="4"/>
  <c r="T479" i="4"/>
  <c r="R479" i="4"/>
  <c r="P479" i="4"/>
  <c r="BI478" i="4"/>
  <c r="BH478" i="4"/>
  <c r="BG478" i="4"/>
  <c r="BF478" i="4"/>
  <c r="T478" i="4"/>
  <c r="R478" i="4"/>
  <c r="P478" i="4"/>
  <c r="BI477" i="4"/>
  <c r="BH477" i="4"/>
  <c r="BG477" i="4"/>
  <c r="BF477" i="4"/>
  <c r="T477" i="4"/>
  <c r="R477" i="4"/>
  <c r="P477" i="4"/>
  <c r="BI476" i="4"/>
  <c r="BH476" i="4"/>
  <c r="BG476" i="4"/>
  <c r="BF476" i="4"/>
  <c r="T476" i="4"/>
  <c r="R476" i="4"/>
  <c r="P476" i="4"/>
  <c r="BI472" i="4"/>
  <c r="BH472" i="4"/>
  <c r="BG472" i="4"/>
  <c r="BF472" i="4"/>
  <c r="T472" i="4"/>
  <c r="R472" i="4"/>
  <c r="P472" i="4"/>
  <c r="BI471" i="4"/>
  <c r="BH471" i="4"/>
  <c r="BG471" i="4"/>
  <c r="BF471" i="4"/>
  <c r="T471" i="4"/>
  <c r="R471" i="4"/>
  <c r="P471" i="4"/>
  <c r="BI465" i="4"/>
  <c r="BH465" i="4"/>
  <c r="BG465" i="4"/>
  <c r="BF465" i="4"/>
  <c r="T465" i="4"/>
  <c r="R465" i="4"/>
  <c r="P465" i="4"/>
  <c r="BI462" i="4"/>
  <c r="BH462" i="4"/>
  <c r="BG462" i="4"/>
  <c r="BF462" i="4"/>
  <c r="T462" i="4"/>
  <c r="R462" i="4"/>
  <c r="P462" i="4"/>
  <c r="BI458" i="4"/>
  <c r="BH458" i="4"/>
  <c r="BG458" i="4"/>
  <c r="BF458" i="4"/>
  <c r="T458" i="4"/>
  <c r="R458" i="4"/>
  <c r="P458" i="4"/>
  <c r="BI454" i="4"/>
  <c r="BH454" i="4"/>
  <c r="BG454" i="4"/>
  <c r="BF454" i="4"/>
  <c r="T454" i="4"/>
  <c r="R454" i="4"/>
  <c r="P454" i="4"/>
  <c r="BI450" i="4"/>
  <c r="BH450" i="4"/>
  <c r="BG450" i="4"/>
  <c r="BF450" i="4"/>
  <c r="T450" i="4"/>
  <c r="R450" i="4"/>
  <c r="P450" i="4"/>
  <c r="BI446" i="4"/>
  <c r="BH446" i="4"/>
  <c r="BG446" i="4"/>
  <c r="BF446" i="4"/>
  <c r="T446" i="4"/>
  <c r="R446" i="4"/>
  <c r="P446" i="4"/>
  <c r="BI445" i="4"/>
  <c r="BH445" i="4"/>
  <c r="BG445" i="4"/>
  <c r="BF445" i="4"/>
  <c r="T445" i="4"/>
  <c r="R445" i="4"/>
  <c r="P445" i="4"/>
  <c r="BI441" i="4"/>
  <c r="BH441" i="4"/>
  <c r="BG441" i="4"/>
  <c r="BF441" i="4"/>
  <c r="T441" i="4"/>
  <c r="R441" i="4"/>
  <c r="P441" i="4"/>
  <c r="BI440" i="4"/>
  <c r="BH440" i="4"/>
  <c r="BG440" i="4"/>
  <c r="BF440" i="4"/>
  <c r="T440" i="4"/>
  <c r="R440" i="4"/>
  <c r="P440" i="4"/>
  <c r="BI439" i="4"/>
  <c r="BH439" i="4"/>
  <c r="BG439" i="4"/>
  <c r="BF439" i="4"/>
  <c r="T439" i="4"/>
  <c r="R439" i="4"/>
  <c r="P439" i="4"/>
  <c r="BI434" i="4"/>
  <c r="BH434" i="4"/>
  <c r="BG434" i="4"/>
  <c r="BF434" i="4"/>
  <c r="T434" i="4"/>
  <c r="R434" i="4"/>
  <c r="P434" i="4"/>
  <c r="BI429" i="4"/>
  <c r="BH429" i="4"/>
  <c r="BG429" i="4"/>
  <c r="BF429" i="4"/>
  <c r="T429" i="4"/>
  <c r="R429" i="4"/>
  <c r="P429" i="4"/>
  <c r="BI425" i="4"/>
  <c r="BH425" i="4"/>
  <c r="BG425" i="4"/>
  <c r="BF425" i="4"/>
  <c r="T425" i="4"/>
  <c r="R425" i="4"/>
  <c r="P425" i="4"/>
  <c r="BI421" i="4"/>
  <c r="BH421" i="4"/>
  <c r="BG421" i="4"/>
  <c r="BF421" i="4"/>
  <c r="T421" i="4"/>
  <c r="R421" i="4"/>
  <c r="P421" i="4"/>
  <c r="BI417" i="4"/>
  <c r="BH417" i="4"/>
  <c r="BG417" i="4"/>
  <c r="BF417" i="4"/>
  <c r="T417" i="4"/>
  <c r="R417" i="4"/>
  <c r="P417" i="4"/>
  <c r="BI416" i="4"/>
  <c r="BH416" i="4"/>
  <c r="BG416" i="4"/>
  <c r="BF416" i="4"/>
  <c r="T416" i="4"/>
  <c r="R416" i="4"/>
  <c r="P416" i="4"/>
  <c r="BI414" i="4"/>
  <c r="BH414" i="4"/>
  <c r="BG414" i="4"/>
  <c r="BF414" i="4"/>
  <c r="T414" i="4"/>
  <c r="R414" i="4"/>
  <c r="P414" i="4"/>
  <c r="BI413" i="4"/>
  <c r="BH413" i="4"/>
  <c r="BG413" i="4"/>
  <c r="BF413" i="4"/>
  <c r="T413" i="4"/>
  <c r="R413" i="4"/>
  <c r="P413" i="4"/>
  <c r="BI409" i="4"/>
  <c r="BH409" i="4"/>
  <c r="BG409" i="4"/>
  <c r="BF409" i="4"/>
  <c r="T409" i="4"/>
  <c r="R409" i="4"/>
  <c r="P409" i="4"/>
  <c r="BI402" i="4"/>
  <c r="BH402" i="4"/>
  <c r="BG402" i="4"/>
  <c r="BF402" i="4"/>
  <c r="T402" i="4"/>
  <c r="R402" i="4"/>
  <c r="P402" i="4"/>
  <c r="BI396" i="4"/>
  <c r="BH396" i="4"/>
  <c r="BG396" i="4"/>
  <c r="BF396" i="4"/>
  <c r="T396" i="4"/>
  <c r="R396" i="4"/>
  <c r="P396" i="4"/>
  <c r="BI393" i="4"/>
  <c r="BH393" i="4"/>
  <c r="BG393" i="4"/>
  <c r="BF393" i="4"/>
  <c r="T393" i="4"/>
  <c r="R393" i="4"/>
  <c r="P393" i="4"/>
  <c r="BI389" i="4"/>
  <c r="BH389" i="4"/>
  <c r="BG389" i="4"/>
  <c r="BF389" i="4"/>
  <c r="T389" i="4"/>
  <c r="R389" i="4"/>
  <c r="P389" i="4"/>
  <c r="BI383" i="4"/>
  <c r="BH383" i="4"/>
  <c r="BG383" i="4"/>
  <c r="BF383" i="4"/>
  <c r="T383" i="4"/>
  <c r="R383" i="4"/>
  <c r="P383" i="4"/>
  <c r="BI382" i="4"/>
  <c r="BH382" i="4"/>
  <c r="BG382" i="4"/>
  <c r="BF382" i="4"/>
  <c r="T382" i="4"/>
  <c r="R382" i="4"/>
  <c r="P382" i="4"/>
  <c r="BI375" i="4"/>
  <c r="BH375" i="4"/>
  <c r="BG375" i="4"/>
  <c r="BF375" i="4"/>
  <c r="T375" i="4"/>
  <c r="R375" i="4"/>
  <c r="P375" i="4"/>
  <c r="BI369" i="4"/>
  <c r="BH369" i="4"/>
  <c r="BG369" i="4"/>
  <c r="BF369" i="4"/>
  <c r="T369" i="4"/>
  <c r="R369" i="4"/>
  <c r="P369" i="4"/>
  <c r="BI363" i="4"/>
  <c r="BH363" i="4"/>
  <c r="BG363" i="4"/>
  <c r="BF363" i="4"/>
  <c r="T363" i="4"/>
  <c r="R363" i="4"/>
  <c r="P363" i="4"/>
  <c r="BI359" i="4"/>
  <c r="BH359" i="4"/>
  <c r="BG359" i="4"/>
  <c r="BF359" i="4"/>
  <c r="T359" i="4"/>
  <c r="R359" i="4"/>
  <c r="P359" i="4"/>
  <c r="BI353" i="4"/>
  <c r="BH353" i="4"/>
  <c r="BG353" i="4"/>
  <c r="BF353" i="4"/>
  <c r="T353" i="4"/>
  <c r="R353" i="4"/>
  <c r="P353" i="4"/>
  <c r="BI349" i="4"/>
  <c r="BH349" i="4"/>
  <c r="BG349" i="4"/>
  <c r="BF349" i="4"/>
  <c r="T349" i="4"/>
  <c r="R349" i="4"/>
  <c r="P349" i="4"/>
  <c r="BI345" i="4"/>
  <c r="BH345" i="4"/>
  <c r="BG345" i="4"/>
  <c r="BF345" i="4"/>
  <c r="T345" i="4"/>
  <c r="R345" i="4"/>
  <c r="P345" i="4"/>
  <c r="BI341" i="4"/>
  <c r="BH341" i="4"/>
  <c r="BG341" i="4"/>
  <c r="BF341" i="4"/>
  <c r="T341" i="4"/>
  <c r="R341" i="4"/>
  <c r="P341" i="4"/>
  <c r="BI334" i="4"/>
  <c r="BH334" i="4"/>
  <c r="BG334" i="4"/>
  <c r="BF334" i="4"/>
  <c r="T334" i="4"/>
  <c r="R334" i="4"/>
  <c r="P334" i="4"/>
  <c r="BI327" i="4"/>
  <c r="BH327" i="4"/>
  <c r="BG327" i="4"/>
  <c r="BF327" i="4"/>
  <c r="T327" i="4"/>
  <c r="R327" i="4"/>
  <c r="P327" i="4"/>
  <c r="BI323" i="4"/>
  <c r="BH323" i="4"/>
  <c r="BG323" i="4"/>
  <c r="BF323" i="4"/>
  <c r="T323" i="4"/>
  <c r="R323" i="4"/>
  <c r="P323" i="4"/>
  <c r="BI319" i="4"/>
  <c r="BH319" i="4"/>
  <c r="BG319" i="4"/>
  <c r="BF319" i="4"/>
  <c r="T319" i="4"/>
  <c r="R319" i="4"/>
  <c r="P319" i="4"/>
  <c r="BI312" i="4"/>
  <c r="BH312" i="4"/>
  <c r="BG312" i="4"/>
  <c r="BF312" i="4"/>
  <c r="T312" i="4"/>
  <c r="R312" i="4"/>
  <c r="P312" i="4"/>
  <c r="BI306" i="4"/>
  <c r="BH306" i="4"/>
  <c r="BG306" i="4"/>
  <c r="BF306" i="4"/>
  <c r="T306" i="4"/>
  <c r="R306" i="4"/>
  <c r="P306" i="4"/>
  <c r="BI300" i="4"/>
  <c r="BH300" i="4"/>
  <c r="BG300" i="4"/>
  <c r="BF300" i="4"/>
  <c r="T300" i="4"/>
  <c r="R300" i="4"/>
  <c r="P300" i="4"/>
  <c r="BI296" i="4"/>
  <c r="BH296" i="4"/>
  <c r="BG296" i="4"/>
  <c r="BF296" i="4"/>
  <c r="T296" i="4"/>
  <c r="R296" i="4"/>
  <c r="P296" i="4"/>
  <c r="BI289" i="4"/>
  <c r="BH289" i="4"/>
  <c r="BG289" i="4"/>
  <c r="BF289" i="4"/>
  <c r="T289" i="4"/>
  <c r="R289" i="4"/>
  <c r="P289" i="4"/>
  <c r="BI285" i="4"/>
  <c r="BH285" i="4"/>
  <c r="BG285" i="4"/>
  <c r="BF285" i="4"/>
  <c r="T285" i="4"/>
  <c r="R285" i="4"/>
  <c r="P285" i="4"/>
  <c r="BI282" i="4"/>
  <c r="BH282" i="4"/>
  <c r="BG282" i="4"/>
  <c r="BF282" i="4"/>
  <c r="T282" i="4"/>
  <c r="R282" i="4"/>
  <c r="P282" i="4"/>
  <c r="BI279" i="4"/>
  <c r="BH279" i="4"/>
  <c r="BG279" i="4"/>
  <c r="BF279" i="4"/>
  <c r="T279" i="4"/>
  <c r="R279" i="4"/>
  <c r="P279" i="4"/>
  <c r="BI273" i="4"/>
  <c r="BH273" i="4"/>
  <c r="BG273" i="4"/>
  <c r="BF273" i="4"/>
  <c r="T273" i="4"/>
  <c r="R273" i="4"/>
  <c r="P273" i="4"/>
  <c r="BI269" i="4"/>
  <c r="BH269" i="4"/>
  <c r="BG269" i="4"/>
  <c r="BF269" i="4"/>
  <c r="T269" i="4"/>
  <c r="R269" i="4"/>
  <c r="P269" i="4"/>
  <c r="BI264" i="4"/>
  <c r="BH264" i="4"/>
  <c r="BG264" i="4"/>
  <c r="BF264" i="4"/>
  <c r="T264" i="4"/>
  <c r="R264" i="4"/>
  <c r="P264" i="4"/>
  <c r="BI262" i="4"/>
  <c r="BH262" i="4"/>
  <c r="BG262" i="4"/>
  <c r="BF262" i="4"/>
  <c r="T262" i="4"/>
  <c r="R262" i="4"/>
  <c r="P262" i="4"/>
  <c r="BI257" i="4"/>
  <c r="BH257" i="4"/>
  <c r="BG257" i="4"/>
  <c r="BF257" i="4"/>
  <c r="T257" i="4"/>
  <c r="R257" i="4"/>
  <c r="P257" i="4"/>
  <c r="BI251" i="4"/>
  <c r="BH251" i="4"/>
  <c r="BG251" i="4"/>
  <c r="BF251" i="4"/>
  <c r="T251" i="4"/>
  <c r="R251" i="4"/>
  <c r="P251" i="4"/>
  <c r="BI244" i="4"/>
  <c r="BH244" i="4"/>
  <c r="BG244" i="4"/>
  <c r="BF244" i="4"/>
  <c r="T244" i="4"/>
  <c r="R244" i="4"/>
  <c r="P244" i="4"/>
  <c r="BI236" i="4"/>
  <c r="BH236" i="4"/>
  <c r="BG236" i="4"/>
  <c r="BF236" i="4"/>
  <c r="T236" i="4"/>
  <c r="R236" i="4"/>
  <c r="P236" i="4"/>
  <c r="BI231" i="4"/>
  <c r="BH231" i="4"/>
  <c r="BG231" i="4"/>
  <c r="BF231" i="4"/>
  <c r="T231" i="4"/>
  <c r="R231" i="4"/>
  <c r="P231" i="4"/>
  <c r="BI226" i="4"/>
  <c r="BH226" i="4"/>
  <c r="BG226" i="4"/>
  <c r="BF226" i="4"/>
  <c r="T226" i="4"/>
  <c r="R226" i="4"/>
  <c r="P226" i="4"/>
  <c r="BI222" i="4"/>
  <c r="BH222" i="4"/>
  <c r="BG222" i="4"/>
  <c r="BF222" i="4"/>
  <c r="T222" i="4"/>
  <c r="R222" i="4"/>
  <c r="P222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195" i="4"/>
  <c r="BH195" i="4"/>
  <c r="BG195" i="4"/>
  <c r="BF195" i="4"/>
  <c r="T195" i="4"/>
  <c r="R195" i="4"/>
  <c r="P195" i="4"/>
  <c r="BI191" i="4"/>
  <c r="BH191" i="4"/>
  <c r="BG191" i="4"/>
  <c r="BF191" i="4"/>
  <c r="T191" i="4"/>
  <c r="R191" i="4"/>
  <c r="P191" i="4"/>
  <c r="BI187" i="4"/>
  <c r="BH187" i="4"/>
  <c r="BG187" i="4"/>
  <c r="BF187" i="4"/>
  <c r="T187" i="4"/>
  <c r="R187" i="4"/>
  <c r="P187" i="4"/>
  <c r="BI183" i="4"/>
  <c r="BH183" i="4"/>
  <c r="BG183" i="4"/>
  <c r="BF183" i="4"/>
  <c r="T183" i="4"/>
  <c r="R183" i="4"/>
  <c r="P183" i="4"/>
  <c r="BI176" i="4"/>
  <c r="BH176" i="4"/>
  <c r="BG176" i="4"/>
  <c r="BF176" i="4"/>
  <c r="T176" i="4"/>
  <c r="R176" i="4"/>
  <c r="P176" i="4"/>
  <c r="BI171" i="4"/>
  <c r="BH171" i="4"/>
  <c r="BG171" i="4"/>
  <c r="BF171" i="4"/>
  <c r="T171" i="4"/>
  <c r="R171" i="4"/>
  <c r="P171" i="4"/>
  <c r="BI166" i="4"/>
  <c r="BH166" i="4"/>
  <c r="BG166" i="4"/>
  <c r="BF166" i="4"/>
  <c r="T166" i="4"/>
  <c r="R166" i="4"/>
  <c r="P166" i="4"/>
  <c r="BI158" i="4"/>
  <c r="BH158" i="4"/>
  <c r="BG158" i="4"/>
  <c r="BF158" i="4"/>
  <c r="T158" i="4"/>
  <c r="R158" i="4"/>
  <c r="P158" i="4"/>
  <c r="BI153" i="4"/>
  <c r="BH153" i="4"/>
  <c r="BG153" i="4"/>
  <c r="BF153" i="4"/>
  <c r="T153" i="4"/>
  <c r="R153" i="4"/>
  <c r="P153" i="4"/>
  <c r="BI148" i="4"/>
  <c r="BH148" i="4"/>
  <c r="BG148" i="4"/>
  <c r="BF148" i="4"/>
  <c r="T148" i="4"/>
  <c r="R148" i="4"/>
  <c r="P148" i="4"/>
  <c r="BI143" i="4"/>
  <c r="BH143" i="4"/>
  <c r="BG143" i="4"/>
  <c r="BF143" i="4"/>
  <c r="T143" i="4"/>
  <c r="R143" i="4"/>
  <c r="P143" i="4"/>
  <c r="BI138" i="4"/>
  <c r="BH138" i="4"/>
  <c r="BG138" i="4"/>
  <c r="BF138" i="4"/>
  <c r="T138" i="4"/>
  <c r="R138" i="4"/>
  <c r="P138" i="4"/>
  <c r="BI133" i="4"/>
  <c r="BH133" i="4"/>
  <c r="BG133" i="4"/>
  <c r="BF133" i="4"/>
  <c r="T133" i="4"/>
  <c r="R133" i="4"/>
  <c r="P133" i="4"/>
  <c r="BI129" i="4"/>
  <c r="BH129" i="4"/>
  <c r="BG129" i="4"/>
  <c r="BF129" i="4"/>
  <c r="T129" i="4"/>
  <c r="R129" i="4"/>
  <c r="P129" i="4"/>
  <c r="BI125" i="4"/>
  <c r="BH125" i="4"/>
  <c r="BG125" i="4"/>
  <c r="BF125" i="4"/>
  <c r="T125" i="4"/>
  <c r="R125" i="4"/>
  <c r="P125" i="4"/>
  <c r="J118" i="4"/>
  <c r="F118" i="4"/>
  <c r="F116" i="4"/>
  <c r="E114" i="4"/>
  <c r="J90" i="4"/>
  <c r="F90" i="4"/>
  <c r="F88" i="4"/>
  <c r="E86" i="4"/>
  <c r="J24" i="4"/>
  <c r="E24" i="4"/>
  <c r="J119" i="4" s="1"/>
  <c r="J23" i="4"/>
  <c r="J18" i="4"/>
  <c r="E18" i="4"/>
  <c r="F119" i="4" s="1"/>
  <c r="J17" i="4"/>
  <c r="J12" i="4"/>
  <c r="J116" i="4" s="1"/>
  <c r="E7" i="4"/>
  <c r="E112" i="4"/>
  <c r="J39" i="3"/>
  <c r="J38" i="3"/>
  <c r="AY97" i="1" s="1"/>
  <c r="J37" i="3"/>
  <c r="AX97" i="1" s="1"/>
  <c r="BI195" i="3"/>
  <c r="BH195" i="3"/>
  <c r="BG195" i="3"/>
  <c r="BF195" i="3"/>
  <c r="T195" i="3"/>
  <c r="R195" i="3"/>
  <c r="P195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8" i="3"/>
  <c r="BH188" i="3"/>
  <c r="BG188" i="3"/>
  <c r="BF188" i="3"/>
  <c r="T188" i="3"/>
  <c r="R188" i="3"/>
  <c r="P188" i="3"/>
  <c r="BI186" i="3"/>
  <c r="BH186" i="3"/>
  <c r="BG186" i="3"/>
  <c r="BF186" i="3"/>
  <c r="T186" i="3"/>
  <c r="R186" i="3"/>
  <c r="P186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1" i="3"/>
  <c r="BH171" i="3"/>
  <c r="BG171" i="3"/>
  <c r="BF171" i="3"/>
  <c r="T171" i="3"/>
  <c r="R171" i="3"/>
  <c r="P171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J119" i="3"/>
  <c r="F119" i="3"/>
  <c r="F117" i="3"/>
  <c r="E115" i="3"/>
  <c r="J93" i="3"/>
  <c r="F93" i="3"/>
  <c r="F91" i="3"/>
  <c r="E89" i="3"/>
  <c r="J26" i="3"/>
  <c r="E26" i="3"/>
  <c r="J94" i="3" s="1"/>
  <c r="J25" i="3"/>
  <c r="J20" i="3"/>
  <c r="E20" i="3"/>
  <c r="F120" i="3" s="1"/>
  <c r="J19" i="3"/>
  <c r="J14" i="3"/>
  <c r="J117" i="3" s="1"/>
  <c r="E7" i="3"/>
  <c r="E111" i="3"/>
  <c r="J39" i="2"/>
  <c r="J38" i="2"/>
  <c r="AY96" i="1"/>
  <c r="J37" i="2"/>
  <c r="AX96" i="1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1" i="2"/>
  <c r="BH251" i="2"/>
  <c r="BG251" i="2"/>
  <c r="BF251" i="2"/>
  <c r="T251" i="2"/>
  <c r="R251" i="2"/>
  <c r="P251" i="2"/>
  <c r="BI246" i="2"/>
  <c r="BH246" i="2"/>
  <c r="BG246" i="2"/>
  <c r="BF246" i="2"/>
  <c r="T246" i="2"/>
  <c r="R246" i="2"/>
  <c r="P246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78" i="2"/>
  <c r="BH178" i="2"/>
  <c r="BG178" i="2"/>
  <c r="BF178" i="2"/>
  <c r="T178" i="2"/>
  <c r="R178" i="2"/>
  <c r="P178" i="2"/>
  <c r="BI168" i="2"/>
  <c r="BH168" i="2"/>
  <c r="BG168" i="2"/>
  <c r="BF168" i="2"/>
  <c r="T168" i="2"/>
  <c r="R168" i="2"/>
  <c r="P168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3" i="2"/>
  <c r="BH143" i="2"/>
  <c r="BG143" i="2"/>
  <c r="BF143" i="2"/>
  <c r="T143" i="2"/>
  <c r="R143" i="2"/>
  <c r="P143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J118" i="2"/>
  <c r="F118" i="2"/>
  <c r="F116" i="2"/>
  <c r="E114" i="2"/>
  <c r="J93" i="2"/>
  <c r="F93" i="2"/>
  <c r="F91" i="2"/>
  <c r="E89" i="2"/>
  <c r="J26" i="2"/>
  <c r="E26" i="2"/>
  <c r="J119" i="2" s="1"/>
  <c r="J25" i="2"/>
  <c r="J20" i="2"/>
  <c r="E20" i="2"/>
  <c r="F94" i="2" s="1"/>
  <c r="J19" i="2"/>
  <c r="J14" i="2"/>
  <c r="J91" i="2"/>
  <c r="E7" i="2"/>
  <c r="E110" i="2"/>
  <c r="L90" i="1"/>
  <c r="AM90" i="1"/>
  <c r="AM89" i="1"/>
  <c r="L89" i="1"/>
  <c r="AM87" i="1"/>
  <c r="L87" i="1"/>
  <c r="L85" i="1"/>
  <c r="L84" i="1"/>
  <c r="BK396" i="5"/>
  <c r="J291" i="5"/>
  <c r="J130" i="5"/>
  <c r="J213" i="6"/>
  <c r="BK197" i="6"/>
  <c r="BK184" i="6"/>
  <c r="BK168" i="6"/>
  <c r="J139" i="6"/>
  <c r="J229" i="6"/>
  <c r="BK213" i="6"/>
  <c r="BK206" i="6"/>
  <c r="BK195" i="6"/>
  <c r="BK177" i="6"/>
  <c r="J164" i="6"/>
  <c r="BK139" i="6"/>
  <c r="BK211" i="6"/>
  <c r="J195" i="6"/>
  <c r="J189" i="6"/>
  <c r="BK141" i="6"/>
  <c r="BK179" i="6"/>
  <c r="J126" i="6"/>
  <c r="BK203" i="7"/>
  <c r="BK190" i="7"/>
  <c r="J173" i="7"/>
  <c r="J153" i="7"/>
  <c r="BK142" i="7"/>
  <c r="BK183" i="7"/>
  <c r="J171" i="7"/>
  <c r="BK156" i="7"/>
  <c r="BK205" i="7"/>
  <c r="BK201" i="7"/>
  <c r="BK188" i="7"/>
  <c r="BK181" i="7"/>
  <c r="J175" i="7"/>
  <c r="BK167" i="7"/>
  <c r="J156" i="7"/>
  <c r="J142" i="7"/>
  <c r="J183" i="8"/>
  <c r="J168" i="8"/>
  <c r="J149" i="8"/>
  <c r="J126" i="8"/>
  <c r="J157" i="8"/>
  <c r="BK145" i="8"/>
  <c r="BK131" i="8"/>
  <c r="BK171" i="8"/>
  <c r="J147" i="8"/>
  <c r="J181" i="8"/>
  <c r="BK166" i="8"/>
  <c r="BK139" i="8"/>
  <c r="J223" i="9"/>
  <c r="BK206" i="9"/>
  <c r="J183" i="9"/>
  <c r="BK161" i="9"/>
  <c r="J139" i="9"/>
  <c r="J214" i="9"/>
  <c r="BK191" i="9"/>
  <c r="J170" i="9"/>
  <c r="J155" i="9"/>
  <c r="J142" i="9"/>
  <c r="J218" i="9"/>
  <c r="J199" i="9"/>
  <c r="J179" i="9"/>
  <c r="BK155" i="9"/>
  <c r="J144" i="9"/>
  <c r="BK134" i="9"/>
  <c r="BK192" i="10"/>
  <c r="J169" i="10"/>
  <c r="BK147" i="10"/>
  <c r="BK136" i="10"/>
  <c r="J194" i="10"/>
  <c r="BK163" i="10"/>
  <c r="BK139" i="10"/>
  <c r="J192" i="10"/>
  <c r="J171" i="10"/>
  <c r="BK157" i="10"/>
  <c r="J147" i="10"/>
  <c r="J189" i="10"/>
  <c r="J157" i="10"/>
  <c r="J134" i="10"/>
  <c r="J187" i="11"/>
  <c r="BK168" i="11"/>
  <c r="J150" i="11"/>
  <c r="BK207" i="11"/>
  <c r="J194" i="11"/>
  <c r="BK174" i="11"/>
  <c r="J158" i="11"/>
  <c r="J130" i="11"/>
  <c r="J201" i="11"/>
  <c r="J192" i="11"/>
  <c r="J178" i="11"/>
  <c r="BK164" i="11"/>
  <c r="J152" i="11"/>
  <c r="BK130" i="11"/>
  <c r="J174" i="11"/>
  <c r="J146" i="11"/>
  <c r="BK156" i="12"/>
  <c r="BK126" i="12"/>
  <c r="J142" i="12"/>
  <c r="J162" i="12"/>
  <c r="BK151" i="12"/>
  <c r="BK129" i="12"/>
  <c r="J154" i="12"/>
  <c r="J144" i="12"/>
  <c r="J126" i="12"/>
  <c r="BK127" i="13"/>
  <c r="BK129" i="13"/>
  <c r="BK182" i="14"/>
  <c r="BK177" i="14"/>
  <c r="BK168" i="14"/>
  <c r="J154" i="14"/>
  <c r="BK146" i="14"/>
  <c r="BK140" i="14"/>
  <c r="BK185" i="14"/>
  <c r="BK171" i="14"/>
  <c r="BK157" i="14"/>
  <c r="J153" i="14"/>
  <c r="BK143" i="14"/>
  <c r="BK131" i="14"/>
  <c r="J186" i="14"/>
  <c r="BK184" i="14"/>
  <c r="BK181" i="14"/>
  <c r="J171" i="14"/>
  <c r="J166" i="14"/>
  <c r="BK153" i="14"/>
  <c r="BK133" i="14"/>
  <c r="J184" i="14"/>
  <c r="J174" i="14"/>
  <c r="J157" i="14"/>
  <c r="BK145" i="14"/>
  <c r="BK138" i="14"/>
  <c r="BK127" i="14"/>
  <c r="BK140" i="15"/>
  <c r="J130" i="15"/>
  <c r="J138" i="15"/>
  <c r="BK131" i="15"/>
  <c r="BK127" i="15"/>
  <c r="J147" i="15"/>
  <c r="J133" i="15"/>
  <c r="J125" i="15"/>
  <c r="BK134" i="15"/>
  <c r="BK436" i="16"/>
  <c r="BK367" i="16"/>
  <c r="BK320" i="16"/>
  <c r="J264" i="16"/>
  <c r="J210" i="16"/>
  <c r="J187" i="16"/>
  <c r="J436" i="16"/>
  <c r="BK419" i="16"/>
  <c r="BK392" i="16"/>
  <c r="BK354" i="16"/>
  <c r="J328" i="16"/>
  <c r="J274" i="16"/>
  <c r="BK254" i="16"/>
  <c r="J239" i="16"/>
  <c r="BK210" i="16"/>
  <c r="J147" i="16"/>
  <c r="J392" i="16"/>
  <c r="J376" i="16"/>
  <c r="J360" i="16"/>
  <c r="BK328" i="16"/>
  <c r="J297" i="16"/>
  <c r="J261" i="16"/>
  <c r="BK225" i="16"/>
  <c r="J179" i="16"/>
  <c r="BK434" i="16"/>
  <c r="BK360" i="16"/>
  <c r="BK308" i="16"/>
  <c r="BK264" i="16"/>
  <c r="BK245" i="16"/>
  <c r="J195" i="16"/>
  <c r="J138" i="16"/>
  <c r="J162" i="17"/>
  <c r="J128" i="17"/>
  <c r="J164" i="17"/>
  <c r="BK153" i="17"/>
  <c r="J168" i="17"/>
  <c r="J153" i="17"/>
  <c r="BK128" i="17"/>
  <c r="J279" i="2"/>
  <c r="J267" i="2"/>
  <c r="J238" i="2"/>
  <c r="BK212" i="2"/>
  <c r="J202" i="2"/>
  <c r="J188" i="2"/>
  <c r="BK139" i="2"/>
  <c r="BK287" i="2"/>
  <c r="BK273" i="2"/>
  <c r="BK265" i="2"/>
  <c r="J251" i="2"/>
  <c r="J234" i="2"/>
  <c r="BK220" i="2"/>
  <c r="BK208" i="2"/>
  <c r="J200" i="2"/>
  <c r="BK192" i="2"/>
  <c r="J184" i="2"/>
  <c r="J154" i="2"/>
  <c r="J125" i="2"/>
  <c r="J283" i="2"/>
  <c r="BK277" i="2"/>
  <c r="J273" i="2"/>
  <c r="J265" i="2"/>
  <c r="BK259" i="2"/>
  <c r="BK251" i="2"/>
  <c r="BK234" i="2"/>
  <c r="J222" i="2"/>
  <c r="BK200" i="2"/>
  <c r="BK159" i="2"/>
  <c r="BK127" i="2"/>
  <c r="J285" i="2"/>
  <c r="J277" i="2"/>
  <c r="J263" i="2"/>
  <c r="J236" i="2"/>
  <c r="BK226" i="2"/>
  <c r="J220" i="2"/>
  <c r="J214" i="2"/>
  <c r="J208" i="2"/>
  <c r="BK184" i="2"/>
  <c r="BK163" i="2"/>
  <c r="J147" i="2"/>
  <c r="J195" i="3"/>
  <c r="BK178" i="3"/>
  <c r="BK171" i="3"/>
  <c r="BK162" i="3"/>
  <c r="BK151" i="3"/>
  <c r="BK139" i="3"/>
  <c r="BK126" i="3"/>
  <c r="BK180" i="3"/>
  <c r="J171" i="3"/>
  <c r="J160" i="3"/>
  <c r="J149" i="3"/>
  <c r="BK193" i="3"/>
  <c r="J180" i="3"/>
  <c r="BK176" i="3"/>
  <c r="J164" i="3"/>
  <c r="BK149" i="3"/>
  <c r="BK144" i="3"/>
  <c r="J128" i="3"/>
  <c r="J506" i="4"/>
  <c r="BK496" i="4"/>
  <c r="BK450" i="4"/>
  <c r="J441" i="4"/>
  <c r="J434" i="4"/>
  <c r="BK416" i="4"/>
  <c r="BK396" i="4"/>
  <c r="J359" i="4"/>
  <c r="BK334" i="4"/>
  <c r="BK300" i="4"/>
  <c r="J285" i="4"/>
  <c r="BK257" i="4"/>
  <c r="BK204" i="4"/>
  <c r="BK176" i="4"/>
  <c r="BK143" i="4"/>
  <c r="BK133" i="4"/>
  <c r="BK551" i="4"/>
  <c r="BK538" i="4"/>
  <c r="J510" i="4"/>
  <c r="J478" i="4"/>
  <c r="BK472" i="4"/>
  <c r="BK462" i="4"/>
  <c r="J413" i="4"/>
  <c r="J383" i="4"/>
  <c r="J312" i="4"/>
  <c r="J269" i="4"/>
  <c r="J257" i="4"/>
  <c r="J226" i="4"/>
  <c r="J208" i="4"/>
  <c r="J158" i="4"/>
  <c r="BK148" i="4"/>
  <c r="J547" i="4"/>
  <c r="J527" i="4"/>
  <c r="J476" i="4"/>
  <c r="J465" i="4"/>
  <c r="BK454" i="4"/>
  <c r="BK425" i="4"/>
  <c r="J416" i="4"/>
  <c r="J402" i="4"/>
  <c r="J369" i="4"/>
  <c r="J327" i="4"/>
  <c r="BK312" i="4"/>
  <c r="J289" i="4"/>
  <c r="J262" i="4"/>
  <c r="BK231" i="4"/>
  <c r="J218" i="4"/>
  <c r="J133" i="4"/>
  <c r="BK543" i="4"/>
  <c r="J523" i="4"/>
  <c r="J511" i="4"/>
  <c r="J502" i="4"/>
  <c r="J479" i="4"/>
  <c r="BK458" i="4"/>
  <c r="J440" i="4"/>
  <c r="J429" i="4"/>
  <c r="J396" i="4"/>
  <c r="BK369" i="4"/>
  <c r="BK353" i="4"/>
  <c r="J341" i="4"/>
  <c r="BK306" i="4"/>
  <c r="J264" i="4"/>
  <c r="J231" i="4"/>
  <c r="BK208" i="4"/>
  <c r="J191" i="4"/>
  <c r="BK498" i="5"/>
  <c r="J475" i="5"/>
  <c r="J414" i="5"/>
  <c r="J396" i="5"/>
  <c r="J378" i="5"/>
  <c r="BK357" i="5"/>
  <c r="J324" i="5"/>
  <c r="J310" i="5"/>
  <c r="BK291" i="5"/>
  <c r="BK222" i="5"/>
  <c r="J197" i="5"/>
  <c r="BK174" i="5"/>
  <c r="BK475" i="5"/>
  <c r="J439" i="5"/>
  <c r="BK414" i="5"/>
  <c r="BK404" i="5"/>
  <c r="BK371" i="5"/>
  <c r="J327" i="5"/>
  <c r="J303" i="5"/>
  <c r="BK285" i="5"/>
  <c r="BK212" i="5"/>
  <c r="BK525" i="5"/>
  <c r="BK491" i="5"/>
  <c r="BK451" i="5"/>
  <c r="J420" i="5"/>
  <c r="J404" i="5"/>
  <c r="J380" i="5"/>
  <c r="BK364" i="5"/>
  <c r="J345" i="5"/>
  <c r="BK299" i="5"/>
  <c r="J212" i="5"/>
  <c r="BK197" i="5"/>
  <c r="J188" i="5"/>
  <c r="J140" i="5"/>
  <c r="BK518" i="5"/>
  <c r="J498" i="5"/>
  <c r="J478" i="5"/>
  <c r="J427" i="5"/>
  <c r="J373" i="5"/>
  <c r="J364" i="5"/>
  <c r="J339" i="5"/>
  <c r="J250" i="5"/>
  <c r="BK151" i="5"/>
  <c r="J224" i="6"/>
  <c r="J203" i="6"/>
  <c r="BK193" i="6"/>
  <c r="J179" i="6"/>
  <c r="J166" i="6"/>
  <c r="BK152" i="6"/>
  <c r="J133" i="6"/>
  <c r="BK224" i="6"/>
  <c r="J211" i="6"/>
  <c r="BK199" i="6"/>
  <c r="BK186" i="6"/>
  <c r="BK166" i="6"/>
  <c r="J152" i="6"/>
  <c r="J221" i="6"/>
  <c r="J201" i="6"/>
  <c r="J193" i="6"/>
  <c r="J160" i="6"/>
  <c r="BK133" i="6"/>
  <c r="J177" i="6"/>
  <c r="BK164" i="6"/>
  <c r="J199" i="7"/>
  <c r="J186" i="7"/>
  <c r="BK159" i="7"/>
  <c r="J148" i="7"/>
  <c r="BK129" i="7"/>
  <c r="J179" i="7"/>
  <c r="BK165" i="7"/>
  <c r="BK150" i="7"/>
  <c r="J126" i="7"/>
  <c r="J203" i="7"/>
  <c r="J190" i="7"/>
  <c r="BK179" i="7"/>
  <c r="J169" i="7"/>
  <c r="J161" i="7"/>
  <c r="BK146" i="7"/>
  <c r="BK179" i="8"/>
  <c r="J166" i="8"/>
  <c r="BK147" i="8"/>
  <c r="BK135" i="8"/>
  <c r="BK160" i="8"/>
  <c r="J143" i="8"/>
  <c r="BK126" i="8"/>
  <c r="BK162" i="8"/>
  <c r="BK149" i="8"/>
  <c r="J135" i="8"/>
  <c r="J171" i="8"/>
  <c r="J153" i="8"/>
  <c r="BK133" i="8"/>
  <c r="BK218" i="9"/>
  <c r="J204" i="9"/>
  <c r="BK168" i="9"/>
  <c r="J157" i="9"/>
  <c r="J134" i="9"/>
  <c r="BK216" i="9"/>
  <c r="BK199" i="9"/>
  <c r="J174" i="9"/>
  <c r="BK166" i="9"/>
  <c r="J151" i="9"/>
  <c r="J136" i="9"/>
  <c r="J216" i="9"/>
  <c r="J195" i="9"/>
  <c r="BK174" i="9"/>
  <c r="J153" i="9"/>
  <c r="BK142" i="9"/>
  <c r="BK207" i="10"/>
  <c r="BK167" i="10"/>
  <c r="J144" i="10"/>
  <c r="BK134" i="10"/>
  <c r="J199" i="10"/>
  <c r="BK184" i="10"/>
  <c r="BK144" i="10"/>
  <c r="J202" i="10"/>
  <c r="J187" i="10"/>
  <c r="BK169" i="10"/>
  <c r="BK161" i="10"/>
  <c r="BK149" i="10"/>
  <c r="J126" i="10"/>
  <c r="J182" i="10"/>
  <c r="BK171" i="10"/>
  <c r="BK151" i="10"/>
  <c r="BK192" i="11"/>
  <c r="BK172" i="11"/>
  <c r="J141" i="11"/>
  <c r="J205" i="11"/>
  <c r="J190" i="11"/>
  <c r="J170" i="11"/>
  <c r="BK136" i="11"/>
  <c r="BK205" i="11"/>
  <c r="J199" i="11"/>
  <c r="BK190" i="11"/>
  <c r="J168" i="11"/>
  <c r="J154" i="11"/>
  <c r="BK146" i="11"/>
  <c r="BK176" i="11"/>
  <c r="BK154" i="11"/>
  <c r="BK141" i="11"/>
  <c r="BK138" i="12"/>
  <c r="BK154" i="12"/>
  <c r="J136" i="12"/>
  <c r="BK149" i="12"/>
  <c r="BK133" i="12"/>
  <c r="BK158" i="12"/>
  <c r="BK142" i="12"/>
  <c r="J129" i="13"/>
  <c r="BK125" i="13"/>
  <c r="J183" i="14"/>
  <c r="BK178" i="14"/>
  <c r="BK170" i="14"/>
  <c r="BK158" i="14"/>
  <c r="J145" i="14"/>
  <c r="J134" i="14"/>
  <c r="J179" i="14"/>
  <c r="BK175" i="14"/>
  <c r="J160" i="14"/>
  <c r="J155" i="14"/>
  <c r="J147" i="14"/>
  <c r="J132" i="14"/>
  <c r="J189" i="14"/>
  <c r="BK183" i="14"/>
  <c r="J180" i="14"/>
  <c r="J170" i="14"/>
  <c r="J159" i="14"/>
  <c r="J141" i="14"/>
  <c r="J127" i="14"/>
  <c r="J181" i="14"/>
  <c r="BK165" i="14"/>
  <c r="BK156" i="14"/>
  <c r="BK141" i="14"/>
  <c r="BK134" i="14"/>
  <c r="J149" i="15"/>
  <c r="J134" i="15"/>
  <c r="J126" i="15"/>
  <c r="BK133" i="15"/>
  <c r="J128" i="15"/>
  <c r="BK149" i="15"/>
  <c r="BK137" i="15"/>
  <c r="J129" i="15"/>
  <c r="J140" i="15"/>
  <c r="J131" i="15"/>
  <c r="BK428" i="16"/>
  <c r="BK365" i="16"/>
  <c r="J314" i="16"/>
  <c r="BK239" i="16"/>
  <c r="BK195" i="16"/>
  <c r="J151" i="16"/>
  <c r="BK423" i="16"/>
  <c r="J389" i="16"/>
  <c r="J350" i="16"/>
  <c r="BK331" i="16"/>
  <c r="BK297" i="16"/>
  <c r="J256" i="16"/>
  <c r="BK213" i="16"/>
  <c r="BK164" i="16"/>
  <c r="BK389" i="16"/>
  <c r="J373" i="16"/>
  <c r="J347" i="16"/>
  <c r="J325" i="16"/>
  <c r="BK314" i="16"/>
  <c r="BK267" i="16"/>
  <c r="J234" i="16"/>
  <c r="BK197" i="16"/>
  <c r="BK143" i="16"/>
  <c r="J379" i="16"/>
  <c r="BK318" i="16"/>
  <c r="J279" i="16"/>
  <c r="BK256" i="16"/>
  <c r="BK199" i="16"/>
  <c r="BK151" i="16"/>
  <c r="J161" i="17"/>
  <c r="BK166" i="17"/>
  <c r="BK140" i="17"/>
  <c r="J156" i="17"/>
  <c r="J176" i="17"/>
  <c r="BK156" i="17"/>
  <c r="J136" i="17"/>
  <c r="J269" i="2"/>
  <c r="BK257" i="2"/>
  <c r="BK228" i="2"/>
  <c r="J210" i="2"/>
  <c r="BK198" i="2"/>
  <c r="J192" i="2"/>
  <c r="J143" i="2"/>
  <c r="J288" i="2"/>
  <c r="BK283" i="2"/>
  <c r="BK269" i="2"/>
  <c r="J255" i="2"/>
  <c r="J240" i="2"/>
  <c r="J228" i="2"/>
  <c r="J218" i="2"/>
  <c r="BK202" i="2"/>
  <c r="J194" i="2"/>
  <c r="BK190" i="2"/>
  <c r="BK178" i="2"/>
  <c r="BK143" i="2"/>
  <c r="AS100" i="1"/>
  <c r="BK263" i="2"/>
  <c r="J257" i="2"/>
  <c r="BK240" i="2"/>
  <c r="BK230" i="2"/>
  <c r="BK206" i="2"/>
  <c r="BK196" i="2"/>
  <c r="BK154" i="2"/>
  <c r="J134" i="2"/>
  <c r="AS109" i="1"/>
  <c r="J261" i="2"/>
  <c r="J230" i="2"/>
  <c r="BK222" i="2"/>
  <c r="BK216" i="2"/>
  <c r="BK210" i="2"/>
  <c r="J190" i="2"/>
  <c r="J168" i="2"/>
  <c r="J159" i="2"/>
  <c r="BK134" i="2"/>
  <c r="J186" i="3"/>
  <c r="BK168" i="3"/>
  <c r="BK160" i="3"/>
  <c r="J146" i="3"/>
  <c r="BK136" i="3"/>
  <c r="BK190" i="3"/>
  <c r="J173" i="3"/>
  <c r="J162" i="3"/>
  <c r="J156" i="3"/>
  <c r="BK195" i="3"/>
  <c r="BK188" i="3"/>
  <c r="J178" i="3"/>
  <c r="J168" i="3"/>
  <c r="BK156" i="3"/>
  <c r="BK146" i="3"/>
  <c r="J134" i="3"/>
  <c r="BK128" i="3"/>
  <c r="J534" i="4"/>
  <c r="BK502" i="4"/>
  <c r="J454" i="4"/>
  <c r="BK445" i="4"/>
  <c r="J439" i="4"/>
  <c r="J417" i="4"/>
  <c r="BK402" i="4"/>
  <c r="J375" i="4"/>
  <c r="BK341" i="4"/>
  <c r="J323" i="4"/>
  <c r="BK289" i="4"/>
  <c r="BK269" i="4"/>
  <c r="BK212" i="4"/>
  <c r="J183" i="4"/>
  <c r="J148" i="4"/>
  <c r="BK556" i="4"/>
  <c r="J551" i="4"/>
  <c r="BK523" i="4"/>
  <c r="BK511" i="4"/>
  <c r="J484" i="4"/>
  <c r="BK476" i="4"/>
  <c r="BK465" i="4"/>
  <c r="J421" i="4"/>
  <c r="J389" i="4"/>
  <c r="J353" i="4"/>
  <c r="BK273" i="4"/>
  <c r="BK262" i="4"/>
  <c r="J222" i="4"/>
  <c r="J195" i="4"/>
  <c r="BK153" i="4"/>
  <c r="BK129" i="4"/>
  <c r="J543" i="4"/>
  <c r="J495" i="4"/>
  <c r="J472" i="4"/>
  <c r="J458" i="4"/>
  <c r="BK441" i="4"/>
  <c r="BK417" i="4"/>
  <c r="BK409" i="4"/>
  <c r="BK375" i="4"/>
  <c r="BK349" i="4"/>
  <c r="J319" i="4"/>
  <c r="J300" i="4"/>
  <c r="BK282" i="4"/>
  <c r="BK244" i="4"/>
  <c r="BK226" i="4"/>
  <c r="BK215" i="4"/>
  <c r="BK158" i="4"/>
  <c r="BK510" i="4"/>
  <c r="BK484" i="4"/>
  <c r="J471" i="4"/>
  <c r="J445" i="4"/>
  <c r="BK434" i="4"/>
  <c r="J409" i="4"/>
  <c r="BK383" i="4"/>
  <c r="BK359" i="4"/>
  <c r="BK345" i="4"/>
  <c r="BK319" i="4"/>
  <c r="BK279" i="4"/>
  <c r="J244" i="4"/>
  <c r="BK218" i="4"/>
  <c r="J204" i="4"/>
  <c r="J187" i="4"/>
  <c r="BK183" i="4"/>
  <c r="J176" i="4"/>
  <c r="BK171" i="4"/>
  <c r="J166" i="4"/>
  <c r="J143" i="4"/>
  <c r="J138" i="4"/>
  <c r="J125" i="4"/>
  <c r="J531" i="5"/>
  <c r="J518" i="5"/>
  <c r="J511" i="5"/>
  <c r="BK496" i="5"/>
  <c r="BK458" i="5"/>
  <c r="BK409" i="5"/>
  <c r="BK392" i="5"/>
  <c r="BK384" i="5"/>
  <c r="BK359" i="5"/>
  <c r="BK327" i="5"/>
  <c r="BK303" i="5"/>
  <c r="J285" i="5"/>
  <c r="BK207" i="5"/>
  <c r="J195" i="5"/>
  <c r="BK511" i="5"/>
  <c r="BK467" i="5"/>
  <c r="J425" i="5"/>
  <c r="J409" i="5"/>
  <c r="BK399" i="5"/>
  <c r="BK366" i="5"/>
  <c r="BK339" i="5"/>
  <c r="J316" i="5"/>
  <c r="J295" i="5"/>
  <c r="BK250" i="5"/>
  <c r="BK531" i="5"/>
  <c r="J496" i="5"/>
  <c r="J463" i="5"/>
  <c r="BK427" i="5"/>
  <c r="BK389" i="5"/>
  <c r="BK378" i="5"/>
  <c r="J359" i="5"/>
  <c r="BK324" i="5"/>
  <c r="J279" i="5"/>
  <c r="J207" i="5"/>
  <c r="BK195" i="5"/>
  <c r="J174" i="5"/>
  <c r="BK130" i="5"/>
  <c r="BK516" i="5"/>
  <c r="J491" i="5"/>
  <c r="BK463" i="5"/>
  <c r="J451" i="5"/>
  <c r="J392" i="5"/>
  <c r="J366" i="5"/>
  <c r="BK352" i="5"/>
  <c r="BK330" i="5"/>
  <c r="BK190" i="5"/>
  <c r="BK226" i="6"/>
  <c r="BK215" i="6"/>
  <c r="J199" i="6"/>
  <c r="J174" i="6"/>
  <c r="BK156" i="6"/>
  <c r="BK150" i="6"/>
  <c r="BK126" i="6"/>
  <c r="J226" i="6"/>
  <c r="J208" i="6"/>
  <c r="BK189" i="6"/>
  <c r="J168" i="6"/>
  <c r="J162" i="6"/>
  <c r="BK231" i="6"/>
  <c r="BK208" i="6"/>
  <c r="J197" i="6"/>
  <c r="J170" i="6"/>
  <c r="J135" i="6"/>
  <c r="J172" i="6"/>
  <c r="BK170" i="6"/>
  <c r="J201" i="7"/>
  <c r="J188" i="7"/>
  <c r="BK169" i="7"/>
  <c r="J150" i="7"/>
  <c r="BK133" i="7"/>
  <c r="J181" i="7"/>
  <c r="J167" i="7"/>
  <c r="BK161" i="7"/>
  <c r="J137" i="7"/>
  <c r="BK199" i="7"/>
  <c r="BK186" i="7"/>
  <c r="BK177" i="7"/>
  <c r="BK171" i="7"/>
  <c r="BK163" i="7"/>
  <c r="BK148" i="7"/>
  <c r="J129" i="7"/>
  <c r="J173" i="8"/>
  <c r="BK151" i="8"/>
  <c r="BK143" i="8"/>
  <c r="BK185" i="8"/>
  <c r="J155" i="8"/>
  <c r="J139" i="8"/>
  <c r="J185" i="8"/>
  <c r="J160" i="8"/>
  <c r="BK141" i="8"/>
  <c r="BK173" i="8"/>
  <c r="BK157" i="8"/>
  <c r="J137" i="8"/>
  <c r="BK221" i="9"/>
  <c r="BK195" i="9"/>
  <c r="BK170" i="9"/>
  <c r="J163" i="9"/>
  <c r="BK149" i="9"/>
  <c r="J221" i="9"/>
  <c r="BK204" i="9"/>
  <c r="BK179" i="9"/>
  <c r="BK157" i="9"/>
  <c r="BK147" i="9"/>
  <c r="BK139" i="9"/>
  <c r="J211" i="9"/>
  <c r="J191" i="9"/>
  <c r="BK163" i="9"/>
  <c r="J149" i="9"/>
  <c r="BK126" i="9"/>
  <c r="BK182" i="10"/>
  <c r="J165" i="10"/>
  <c r="BK142" i="10"/>
  <c r="BK126" i="10"/>
  <c r="BK165" i="10"/>
  <c r="J149" i="10"/>
  <c r="BK211" i="10"/>
  <c r="BK189" i="10"/>
  <c r="J167" i="10"/>
  <c r="J151" i="10"/>
  <c r="J207" i="10"/>
  <c r="J184" i="10"/>
  <c r="BK174" i="10"/>
  <c r="J153" i="10"/>
  <c r="J197" i="11"/>
  <c r="BK178" i="11"/>
  <c r="BK152" i="11"/>
  <c r="BK126" i="11"/>
  <c r="BK199" i="11"/>
  <c r="BK183" i="11"/>
  <c r="J160" i="11"/>
  <c r="BK134" i="11"/>
  <c r="J203" i="11"/>
  <c r="BK194" i="11"/>
  <c r="BK181" i="11"/>
  <c r="BK170" i="11"/>
  <c r="BK158" i="11"/>
  <c r="J148" i="11"/>
  <c r="J126" i="11"/>
  <c r="J164" i="11"/>
  <c r="J136" i="11"/>
  <c r="J140" i="12"/>
  <c r="BK160" i="12"/>
  <c r="BK140" i="12"/>
  <c r="J158" i="12"/>
  <c r="J146" i="12"/>
  <c r="BK162" i="12"/>
  <c r="J149" i="12"/>
  <c r="J138" i="12"/>
  <c r="BK131" i="13"/>
  <c r="J125" i="13"/>
  <c r="BK193" i="14"/>
  <c r="BK180" i="14"/>
  <c r="BK176" i="14"/>
  <c r="J165" i="14"/>
  <c r="BK147" i="14"/>
  <c r="BK142" i="14"/>
  <c r="BK191" i="14"/>
  <c r="J177" i="14"/>
  <c r="BK162" i="14"/>
  <c r="J156" i="14"/>
  <c r="J151" i="14"/>
  <c r="J142" i="14"/>
  <c r="J191" i="14"/>
  <c r="J185" i="14"/>
  <c r="J182" i="14"/>
  <c r="BK174" i="14"/>
  <c r="J168" i="14"/>
  <c r="BK160" i="14"/>
  <c r="BK144" i="14"/>
  <c r="BK132" i="14"/>
  <c r="BK186" i="14"/>
  <c r="J176" i="14"/>
  <c r="BK163" i="14"/>
  <c r="BK155" i="14"/>
  <c r="J140" i="14"/>
  <c r="J131" i="14"/>
  <c r="BK143" i="15"/>
  <c r="J132" i="15"/>
  <c r="J145" i="15"/>
  <c r="BK132" i="15"/>
  <c r="BK125" i="15"/>
  <c r="BK145" i="15"/>
  <c r="BK135" i="15"/>
  <c r="BK128" i="15"/>
  <c r="J137" i="15"/>
  <c r="J127" i="15"/>
  <c r="J411" i="16"/>
  <c r="BK350" i="16"/>
  <c r="J286" i="16"/>
  <c r="BK234" i="16"/>
  <c r="J189" i="16"/>
  <c r="BK147" i="16"/>
  <c r="J434" i="16"/>
  <c r="BK411" i="16"/>
  <c r="BK376" i="16"/>
  <c r="J345" i="16"/>
  <c r="BK325" i="16"/>
  <c r="BK279" i="16"/>
  <c r="BK251" i="16"/>
  <c r="BK231" i="16"/>
  <c r="J207" i="16"/>
  <c r="J367" i="16"/>
  <c r="J331" i="16"/>
  <c r="J318" i="16"/>
  <c r="J269" i="16"/>
  <c r="J245" i="16"/>
  <c r="J199" i="16"/>
  <c r="BK172" i="16"/>
  <c r="BK138" i="16"/>
  <c r="J354" i="16"/>
  <c r="BK286" i="16"/>
  <c r="BK261" i="16"/>
  <c r="J231" i="16"/>
  <c r="BK187" i="16"/>
  <c r="J127" i="16"/>
  <c r="BK168" i="17"/>
  <c r="J174" i="17"/>
  <c r="BK142" i="17"/>
  <c r="J166" i="17"/>
  <c r="J149" i="17"/>
  <c r="BK164" i="17"/>
  <c r="BK149" i="17"/>
  <c r="J287" i="2"/>
  <c r="BK246" i="2"/>
  <c r="J216" i="2"/>
  <c r="J206" i="2"/>
  <c r="BK194" i="2"/>
  <c r="BK147" i="2"/>
  <c r="BK288" i="2"/>
  <c r="BK285" i="2"/>
  <c r="BK271" i="2"/>
  <c r="J259" i="2"/>
  <c r="J246" i="2"/>
  <c r="BK232" i="2"/>
  <c r="BK224" i="2"/>
  <c r="BK214" i="2"/>
  <c r="J204" i="2"/>
  <c r="J198" i="2"/>
  <c r="BK188" i="2"/>
  <c r="BK168" i="2"/>
  <c r="J139" i="2"/>
  <c r="AS95" i="1"/>
  <c r="BK267" i="2"/>
  <c r="BK261" i="2"/>
  <c r="BK255" i="2"/>
  <c r="BK236" i="2"/>
  <c r="J226" i="2"/>
  <c r="BK204" i="2"/>
  <c r="J163" i="2"/>
  <c r="J149" i="2"/>
  <c r="BK125" i="2"/>
  <c r="BK279" i="2"/>
  <c r="J271" i="2"/>
  <c r="BK238" i="2"/>
  <c r="J232" i="2"/>
  <c r="J224" i="2"/>
  <c r="BK218" i="2"/>
  <c r="J212" i="2"/>
  <c r="J196" i="2"/>
  <c r="J178" i="2"/>
  <c r="BK149" i="2"/>
  <c r="J127" i="2"/>
  <c r="J193" i="3"/>
  <c r="J176" i="3"/>
  <c r="BK164" i="3"/>
  <c r="J158" i="3"/>
  <c r="J144" i="3"/>
  <c r="BK134" i="3"/>
  <c r="J188" i="3"/>
  <c r="BK166" i="3"/>
  <c r="BK158" i="3"/>
  <c r="J136" i="3"/>
  <c r="J190" i="3"/>
  <c r="BK186" i="3"/>
  <c r="BK173" i="3"/>
  <c r="J166" i="3"/>
  <c r="J151" i="3"/>
  <c r="J139" i="3"/>
  <c r="J126" i="3"/>
  <c r="BK527" i="4"/>
  <c r="J477" i="4"/>
  <c r="J446" i="4"/>
  <c r="BK440" i="4"/>
  <c r="J425" i="4"/>
  <c r="J414" i="4"/>
  <c r="BK389" i="4"/>
  <c r="J345" i="4"/>
  <c r="BK327" i="4"/>
  <c r="J296" i="4"/>
  <c r="J273" i="4"/>
  <c r="J251" i="4"/>
  <c r="BK187" i="4"/>
  <c r="J171" i="4"/>
  <c r="BK138" i="4"/>
  <c r="J556" i="4"/>
  <c r="BK547" i="4"/>
  <c r="J519" i="4"/>
  <c r="BK495" i="4"/>
  <c r="BK479" i="4"/>
  <c r="BK471" i="4"/>
  <c r="BK429" i="4"/>
  <c r="BK393" i="4"/>
  <c r="BK382" i="4"/>
  <c r="BK285" i="4"/>
  <c r="BK264" i="4"/>
  <c r="J236" i="4"/>
  <c r="J212" i="4"/>
  <c r="BK191" i="4"/>
  <c r="J153" i="4"/>
  <c r="BK125" i="4"/>
  <c r="BK534" i="4"/>
  <c r="BK477" i="4"/>
  <c r="J462" i="4"/>
  <c r="BK446" i="4"/>
  <c r="BK421" i="4"/>
  <c r="BK414" i="4"/>
  <c r="J382" i="4"/>
  <c r="J363" i="4"/>
  <c r="BK323" i="4"/>
  <c r="J306" i="4"/>
  <c r="BK296" i="4"/>
  <c r="J279" i="4"/>
  <c r="BK236" i="4"/>
  <c r="BK222" i="4"/>
  <c r="BK166" i="4"/>
  <c r="J129" i="4"/>
  <c r="J538" i="4"/>
  <c r="BK519" i="4"/>
  <c r="BK506" i="4"/>
  <c r="J496" i="4"/>
  <c r="BK478" i="4"/>
  <c r="J450" i="4"/>
  <c r="BK439" i="4"/>
  <c r="BK413" i="4"/>
  <c r="J393" i="4"/>
  <c r="BK363" i="4"/>
  <c r="J349" i="4"/>
  <c r="J334" i="4"/>
  <c r="J282" i="4"/>
  <c r="BK251" i="4"/>
  <c r="J215" i="4"/>
  <c r="BK195" i="4"/>
  <c r="J503" i="5"/>
  <c r="BK484" i="5"/>
  <c r="BK425" i="5"/>
  <c r="J399" i="5"/>
  <c r="J389" i="5"/>
  <c r="BK380" i="5"/>
  <c r="J330" i="5"/>
  <c r="BK316" i="5"/>
  <c r="BK295" i="5"/>
  <c r="BK245" i="5"/>
  <c r="J199" i="5"/>
  <c r="BK188" i="5"/>
  <c r="BK478" i="5"/>
  <c r="BK444" i="5"/>
  <c r="BK420" i="5"/>
  <c r="BK406" i="5"/>
  <c r="BK386" i="5"/>
  <c r="BK345" i="5"/>
  <c r="BK332" i="5"/>
  <c r="J299" i="5"/>
  <c r="BK279" i="5"/>
  <c r="BK140" i="5"/>
  <c r="J516" i="5"/>
  <c r="J467" i="5"/>
  <c r="J444" i="5"/>
  <c r="J406" i="5"/>
  <c r="J386" i="5"/>
  <c r="BK373" i="5"/>
  <c r="J352" i="5"/>
  <c r="BK310" i="5"/>
  <c r="J222" i="5"/>
  <c r="BK199" i="5"/>
  <c r="J190" i="5"/>
  <c r="J151" i="5"/>
  <c r="J525" i="5"/>
  <c r="BK503" i="5"/>
  <c r="J484" i="5"/>
  <c r="J458" i="5"/>
  <c r="BK439" i="5"/>
  <c r="J384" i="5"/>
  <c r="J371" i="5"/>
  <c r="J357" i="5"/>
  <c r="J332" i="5"/>
  <c r="J245" i="5"/>
  <c r="BK221" i="6"/>
  <c r="BK201" i="6"/>
  <c r="J186" i="6"/>
  <c r="BK172" i="6"/>
  <c r="J154" i="6"/>
  <c r="J231" i="6"/>
  <c r="J215" i="6"/>
  <c r="BK203" i="6"/>
  <c r="BK191" i="6"/>
  <c r="BK174" i="6"/>
  <c r="BK158" i="6"/>
  <c r="BK229" i="6"/>
  <c r="J206" i="6"/>
  <c r="J191" i="6"/>
  <c r="J148" i="6"/>
  <c r="J184" i="6"/>
  <c r="BK162" i="6"/>
  <c r="BK160" i="6"/>
  <c r="J158" i="6"/>
  <c r="J156" i="6"/>
  <c r="BK154" i="6"/>
  <c r="J150" i="6"/>
  <c r="BK148" i="6"/>
  <c r="J141" i="6"/>
  <c r="BK135" i="6"/>
  <c r="J205" i="7"/>
  <c r="BK196" i="7"/>
  <c r="J177" i="7"/>
  <c r="J163" i="7"/>
  <c r="J146" i="7"/>
  <c r="BK126" i="7"/>
  <c r="BK175" i="7"/>
  <c r="J159" i="7"/>
  <c r="J133" i="7"/>
  <c r="J196" i="7"/>
  <c r="J183" i="7"/>
  <c r="BK173" i="7"/>
  <c r="J165" i="7"/>
  <c r="BK153" i="7"/>
  <c r="BK137" i="7"/>
  <c r="BK181" i="8"/>
  <c r="BK153" i="8"/>
  <c r="J145" i="8"/>
  <c r="BK137" i="8"/>
  <c r="BK168" i="8"/>
  <c r="J151" i="8"/>
  <c r="J133" i="8"/>
  <c r="BK183" i="8"/>
  <c r="BK155" i="8"/>
  <c r="J179" i="8"/>
  <c r="J162" i="8"/>
  <c r="J141" i="8"/>
  <c r="J131" i="8"/>
  <c r="BK214" i="9"/>
  <c r="J187" i="9"/>
  <c r="J166" i="9"/>
  <c r="BK151" i="9"/>
  <c r="BK223" i="9"/>
  <c r="BK211" i="9"/>
  <c r="BK187" i="9"/>
  <c r="J168" i="9"/>
  <c r="BK153" i="9"/>
  <c r="BK144" i="9"/>
  <c r="J126" i="9"/>
  <c r="J206" i="9"/>
  <c r="BK183" i="9"/>
  <c r="J161" i="9"/>
  <c r="J147" i="9"/>
  <c r="BK136" i="9"/>
  <c r="BK202" i="10"/>
  <c r="J174" i="10"/>
  <c r="BK153" i="10"/>
  <c r="J139" i="10"/>
  <c r="J211" i="10"/>
  <c r="BK187" i="10"/>
  <c r="J161" i="10"/>
  <c r="J142" i="10"/>
  <c r="BK194" i="10"/>
  <c r="BK178" i="10"/>
  <c r="J163" i="10"/>
  <c r="J155" i="10"/>
  <c r="J136" i="10"/>
  <c r="BK199" i="10"/>
  <c r="J178" i="10"/>
  <c r="BK155" i="10"/>
  <c r="BK203" i="11"/>
  <c r="J181" i="11"/>
  <c r="J156" i="11"/>
  <c r="BK128" i="11"/>
  <c r="BK201" i="11"/>
  <c r="BK187" i="11"/>
  <c r="J172" i="11"/>
  <c r="BK156" i="11"/>
  <c r="J207" i="11"/>
  <c r="BK197" i="11"/>
  <c r="J183" i="11"/>
  <c r="J176" i="11"/>
  <c r="BK160" i="11"/>
  <c r="BK150" i="11"/>
  <c r="J128" i="11"/>
  <c r="BK148" i="11"/>
  <c r="J134" i="11"/>
  <c r="BK136" i="12"/>
  <c r="J151" i="12"/>
  <c r="J133" i="12"/>
  <c r="J156" i="12"/>
  <c r="BK144" i="12"/>
  <c r="J160" i="12"/>
  <c r="BK146" i="12"/>
  <c r="J129" i="12"/>
  <c r="J131" i="13"/>
  <c r="J127" i="13"/>
  <c r="BK189" i="14"/>
  <c r="BK179" i="14"/>
  <c r="BK167" i="14"/>
  <c r="BK151" i="14"/>
  <c r="J143" i="14"/>
  <c r="J193" i="14"/>
  <c r="J178" i="14"/>
  <c r="J167" i="14"/>
  <c r="BK159" i="14"/>
  <c r="BK154" i="14"/>
  <c r="J144" i="14"/>
  <c r="J175" i="14"/>
  <c r="J163" i="14"/>
  <c r="J158" i="14"/>
  <c r="J138" i="14"/>
  <c r="J126" i="14"/>
  <c r="BK166" i="14"/>
  <c r="J162" i="14"/>
  <c r="J146" i="14"/>
  <c r="J133" i="14"/>
  <c r="BK126" i="14"/>
  <c r="BK138" i="15"/>
  <c r="BK150" i="15"/>
  <c r="BK147" i="15"/>
  <c r="J141" i="15"/>
  <c r="BK129" i="15"/>
  <c r="J150" i="15"/>
  <c r="J143" i="15"/>
  <c r="BK130" i="15"/>
  <c r="BK141" i="15"/>
  <c r="J135" i="15"/>
  <c r="BK126" i="15"/>
  <c r="J423" i="16"/>
  <c r="J337" i="16"/>
  <c r="J251" i="16"/>
  <c r="BK207" i="16"/>
  <c r="BK179" i="16"/>
  <c r="BK127" i="16"/>
  <c r="J428" i="16"/>
  <c r="BK408" i="16"/>
  <c r="BK373" i="16"/>
  <c r="BK337" i="16"/>
  <c r="J308" i="16"/>
  <c r="BK269" i="16"/>
  <c r="J249" i="16"/>
  <c r="J225" i="16"/>
  <c r="J172" i="16"/>
  <c r="J408" i="16"/>
  <c r="BK379" i="16"/>
  <c r="J365" i="16"/>
  <c r="BK345" i="16"/>
  <c r="J320" i="16"/>
  <c r="BK274" i="16"/>
  <c r="BK249" i="16"/>
  <c r="J213" i="16"/>
  <c r="BK189" i="16"/>
  <c r="J164" i="16"/>
  <c r="J419" i="16"/>
  <c r="BK347" i="16"/>
  <c r="J267" i="16"/>
  <c r="J254" i="16"/>
  <c r="J197" i="16"/>
  <c r="J143" i="16"/>
  <c r="BK176" i="17"/>
  <c r="BK136" i="17"/>
  <c r="BK161" i="17"/>
  <c r="BK174" i="17"/>
  <c r="J142" i="17"/>
  <c r="BK162" i="17"/>
  <c r="J140" i="17"/>
  <c r="P124" i="2" l="1"/>
  <c r="P123" i="2" s="1"/>
  <c r="P122" i="2" s="1"/>
  <c r="AU96" i="1" s="1"/>
  <c r="T125" i="3"/>
  <c r="P179" i="3"/>
  <c r="BK124" i="4"/>
  <c r="J124" i="4"/>
  <c r="J97" i="4" s="1"/>
  <c r="T235" i="4"/>
  <c r="P284" i="4"/>
  <c r="T415" i="4"/>
  <c r="BK518" i="4"/>
  <c r="J518" i="4" s="1"/>
  <c r="J101" i="4"/>
  <c r="BK129" i="5"/>
  <c r="J129" i="5" s="1"/>
  <c r="J97" i="5" s="1"/>
  <c r="T221" i="5"/>
  <c r="R290" i="5"/>
  <c r="P298" i="5"/>
  <c r="R309" i="5"/>
  <c r="P398" i="5"/>
  <c r="T474" i="5"/>
  <c r="T517" i="5"/>
  <c r="R125" i="6"/>
  <c r="P214" i="6"/>
  <c r="P125" i="7"/>
  <c r="P187" i="7"/>
  <c r="P125" i="8"/>
  <c r="BK172" i="8"/>
  <c r="J172" i="8"/>
  <c r="J101" i="8"/>
  <c r="T125" i="9"/>
  <c r="R205" i="9"/>
  <c r="P125" i="10"/>
  <c r="P124" i="10"/>
  <c r="P123" i="10" s="1"/>
  <c r="AU105" i="1" s="1"/>
  <c r="P193" i="10"/>
  <c r="P125" i="11"/>
  <c r="P182" i="11"/>
  <c r="T125" i="12"/>
  <c r="T150" i="12"/>
  <c r="P124" i="13"/>
  <c r="P123" i="13" s="1"/>
  <c r="P122" i="13" s="1"/>
  <c r="AU108" i="1" s="1"/>
  <c r="R125" i="14"/>
  <c r="P152" i="14"/>
  <c r="P164" i="14"/>
  <c r="R124" i="15"/>
  <c r="R123" i="15" s="1"/>
  <c r="T136" i="15"/>
  <c r="P126" i="16"/>
  <c r="R224" i="16"/>
  <c r="R233" i="16"/>
  <c r="P260" i="16"/>
  <c r="R324" i="16"/>
  <c r="R418" i="16"/>
  <c r="R427" i="16"/>
  <c r="R426" i="16" s="1"/>
  <c r="P148" i="17"/>
  <c r="R124" i="2"/>
  <c r="R123" i="2" s="1"/>
  <c r="R122" i="2" s="1"/>
  <c r="BK125" i="3"/>
  <c r="BK124" i="3" s="1"/>
  <c r="BK179" i="3"/>
  <c r="J179" i="3" s="1"/>
  <c r="J101" i="3" s="1"/>
  <c r="R124" i="4"/>
  <c r="R235" i="4"/>
  <c r="BK284" i="4"/>
  <c r="J284" i="4" s="1"/>
  <c r="J99" i="4"/>
  <c r="BK415" i="4"/>
  <c r="J415" i="4" s="1"/>
  <c r="J100" i="4" s="1"/>
  <c r="R518" i="4"/>
  <c r="P129" i="5"/>
  <c r="P221" i="5"/>
  <c r="BK290" i="5"/>
  <c r="J290" i="5"/>
  <c r="J100" i="5"/>
  <c r="BK298" i="5"/>
  <c r="J298" i="5" s="1"/>
  <c r="J101" i="5" s="1"/>
  <c r="P309" i="5"/>
  <c r="BK398" i="5"/>
  <c r="J398" i="5" s="1"/>
  <c r="J103" i="5"/>
  <c r="R474" i="5"/>
  <c r="R473" i="5" s="1"/>
  <c r="R517" i="5"/>
  <c r="P125" i="6"/>
  <c r="P124" i="6"/>
  <c r="P123" i="6" s="1"/>
  <c r="AU101" i="1" s="1"/>
  <c r="T214" i="6"/>
  <c r="R125" i="7"/>
  <c r="R187" i="7"/>
  <c r="R125" i="8"/>
  <c r="R124" i="8" s="1"/>
  <c r="R123" i="8" s="1"/>
  <c r="R172" i="8"/>
  <c r="P125" i="9"/>
  <c r="P205" i="9"/>
  <c r="BK125" i="10"/>
  <c r="J125" i="10" s="1"/>
  <c r="J100" i="10" s="1"/>
  <c r="BK193" i="10"/>
  <c r="J193" i="10" s="1"/>
  <c r="J101" i="10" s="1"/>
  <c r="T125" i="11"/>
  <c r="R182" i="11"/>
  <c r="BK125" i="12"/>
  <c r="J125" i="12" s="1"/>
  <c r="J100" i="12"/>
  <c r="BK150" i="12"/>
  <c r="J150" i="12" s="1"/>
  <c r="J101" i="12" s="1"/>
  <c r="R124" i="13"/>
  <c r="R123" i="13" s="1"/>
  <c r="R122" i="13" s="1"/>
  <c r="T125" i="14"/>
  <c r="R152" i="14"/>
  <c r="T164" i="14"/>
  <c r="T124" i="15"/>
  <c r="T123" i="15" s="1"/>
  <c r="T122" i="15"/>
  <c r="P136" i="15"/>
  <c r="T126" i="16"/>
  <c r="P224" i="16"/>
  <c r="P233" i="16"/>
  <c r="R260" i="16"/>
  <c r="T324" i="16"/>
  <c r="P418" i="16"/>
  <c r="BK427" i="16"/>
  <c r="J427" i="16"/>
  <c r="J104" i="16" s="1"/>
  <c r="R135" i="17"/>
  <c r="BK148" i="17"/>
  <c r="J148" i="17"/>
  <c r="J102" i="17" s="1"/>
  <c r="T148" i="17"/>
  <c r="T155" i="17"/>
  <c r="T134" i="17" s="1"/>
  <c r="T125" i="17" s="1"/>
  <c r="BK173" i="17"/>
  <c r="J173" i="17" s="1"/>
  <c r="J105" i="17" s="1"/>
  <c r="R173" i="17"/>
  <c r="BK124" i="2"/>
  <c r="J124" i="2" s="1"/>
  <c r="J100" i="2" s="1"/>
  <c r="R125" i="3"/>
  <c r="R124" i="3" s="1"/>
  <c r="R123" i="3" s="1"/>
  <c r="R179" i="3"/>
  <c r="T124" i="4"/>
  <c r="P235" i="4"/>
  <c r="T284" i="4"/>
  <c r="R415" i="4"/>
  <c r="P518" i="4"/>
  <c r="T129" i="5"/>
  <c r="BK221" i="5"/>
  <c r="J221" i="5" s="1"/>
  <c r="J98" i="5"/>
  <c r="P290" i="5"/>
  <c r="T298" i="5"/>
  <c r="T309" i="5"/>
  <c r="R398" i="5"/>
  <c r="P474" i="5"/>
  <c r="BK517" i="5"/>
  <c r="J517" i="5" s="1"/>
  <c r="J107" i="5" s="1"/>
  <c r="T125" i="6"/>
  <c r="T124" i="6" s="1"/>
  <c r="T123" i="6" s="1"/>
  <c r="R214" i="6"/>
  <c r="T125" i="7"/>
  <c r="T124" i="7" s="1"/>
  <c r="T123" i="7" s="1"/>
  <c r="T187" i="7"/>
  <c r="T125" i="8"/>
  <c r="T172" i="8"/>
  <c r="R125" i="9"/>
  <c r="R124" i="9" s="1"/>
  <c r="R123" i="9" s="1"/>
  <c r="T205" i="9"/>
  <c r="R125" i="10"/>
  <c r="R193" i="10"/>
  <c r="BK125" i="11"/>
  <c r="J125" i="11" s="1"/>
  <c r="J100" i="11" s="1"/>
  <c r="BK182" i="11"/>
  <c r="J182" i="11"/>
  <c r="J101" i="11" s="1"/>
  <c r="R125" i="12"/>
  <c r="R150" i="12"/>
  <c r="T124" i="13"/>
  <c r="T123" i="13" s="1"/>
  <c r="T122" i="13" s="1"/>
  <c r="P125" i="14"/>
  <c r="P124" i="14"/>
  <c r="P123" i="14" s="1"/>
  <c r="AU110" i="1" s="1"/>
  <c r="T152" i="14"/>
  <c r="R164" i="14"/>
  <c r="P124" i="15"/>
  <c r="P123" i="15" s="1"/>
  <c r="P122" i="15"/>
  <c r="AU111" i="1" s="1"/>
  <c r="R136" i="15"/>
  <c r="R126" i="16"/>
  <c r="R125" i="16"/>
  <c r="R124" i="16" s="1"/>
  <c r="BK224" i="16"/>
  <c r="J224" i="16" s="1"/>
  <c r="J98" i="16"/>
  <c r="BK233" i="16"/>
  <c r="J233" i="16" s="1"/>
  <c r="J99" i="16" s="1"/>
  <c r="BK260" i="16"/>
  <c r="J260" i="16" s="1"/>
  <c r="J100" i="16" s="1"/>
  <c r="P324" i="16"/>
  <c r="T418" i="16"/>
  <c r="T427" i="16"/>
  <c r="T426" i="16" s="1"/>
  <c r="P135" i="17"/>
  <c r="R148" i="17"/>
  <c r="P155" i="17"/>
  <c r="T173" i="17"/>
  <c r="T124" i="2"/>
  <c r="T123" i="2"/>
  <c r="T122" i="2"/>
  <c r="P125" i="3"/>
  <c r="P124" i="3" s="1"/>
  <c r="P123" i="3" s="1"/>
  <c r="AU97" i="1" s="1"/>
  <c r="T179" i="3"/>
  <c r="P124" i="4"/>
  <c r="BK235" i="4"/>
  <c r="J235" i="4"/>
  <c r="J98" i="4" s="1"/>
  <c r="R284" i="4"/>
  <c r="P415" i="4"/>
  <c r="T518" i="4"/>
  <c r="R129" i="5"/>
  <c r="R128" i="5" s="1"/>
  <c r="R127" i="5"/>
  <c r="R221" i="5"/>
  <c r="T290" i="5"/>
  <c r="R298" i="5"/>
  <c r="BK309" i="5"/>
  <c r="J309" i="5" s="1"/>
  <c r="J102" i="5" s="1"/>
  <c r="T398" i="5"/>
  <c r="BK474" i="5"/>
  <c r="J474" i="5" s="1"/>
  <c r="J106" i="5" s="1"/>
  <c r="BK473" i="5"/>
  <c r="J473" i="5" s="1"/>
  <c r="J105" i="5" s="1"/>
  <c r="P517" i="5"/>
  <c r="BK125" i="6"/>
  <c r="J125" i="6"/>
  <c r="J100" i="6"/>
  <c r="BK214" i="6"/>
  <c r="J214" i="6"/>
  <c r="J101" i="6"/>
  <c r="BK125" i="7"/>
  <c r="J125" i="7" s="1"/>
  <c r="J100" i="7" s="1"/>
  <c r="BK187" i="7"/>
  <c r="J187" i="7" s="1"/>
  <c r="J101" i="7" s="1"/>
  <c r="BK125" i="8"/>
  <c r="J125" i="8"/>
  <c r="J100" i="8" s="1"/>
  <c r="P172" i="8"/>
  <c r="BK125" i="9"/>
  <c r="J125" i="9"/>
  <c r="J100" i="9" s="1"/>
  <c r="BK205" i="9"/>
  <c r="J205" i="9"/>
  <c r="J101" i="9"/>
  <c r="T125" i="10"/>
  <c r="T124" i="10" s="1"/>
  <c r="T123" i="10" s="1"/>
  <c r="T193" i="10"/>
  <c r="R125" i="11"/>
  <c r="R124" i="11" s="1"/>
  <c r="R123" i="11" s="1"/>
  <c r="T182" i="11"/>
  <c r="P125" i="12"/>
  <c r="P150" i="12"/>
  <c r="BK124" i="13"/>
  <c r="J124" i="13"/>
  <c r="J100" i="13"/>
  <c r="BK125" i="14"/>
  <c r="J125" i="14" s="1"/>
  <c r="J99" i="14" s="1"/>
  <c r="BK152" i="14"/>
  <c r="J152" i="14" s="1"/>
  <c r="J100" i="14" s="1"/>
  <c r="BK164" i="14"/>
  <c r="J164" i="14"/>
  <c r="J101" i="14"/>
  <c r="BK124" i="15"/>
  <c r="J124" i="15"/>
  <c r="J99" i="15"/>
  <c r="BK136" i="15"/>
  <c r="J136" i="15" s="1"/>
  <c r="J100" i="15" s="1"/>
  <c r="BK126" i="16"/>
  <c r="J126" i="16" s="1"/>
  <c r="J97" i="16" s="1"/>
  <c r="T224" i="16"/>
  <c r="T233" i="16"/>
  <c r="T260" i="16"/>
  <c r="BK324" i="16"/>
  <c r="J324" i="16"/>
  <c r="J101" i="16"/>
  <c r="BK418" i="16"/>
  <c r="J418" i="16" s="1"/>
  <c r="J102" i="16" s="1"/>
  <c r="P427" i="16"/>
  <c r="P426" i="16"/>
  <c r="BK135" i="17"/>
  <c r="T135" i="17"/>
  <c r="BK155" i="17"/>
  <c r="J155" i="17"/>
  <c r="J103" i="17"/>
  <c r="R155" i="17"/>
  <c r="P173" i="17"/>
  <c r="BK555" i="4"/>
  <c r="J555" i="4"/>
  <c r="J102" i="4"/>
  <c r="BK457" i="5"/>
  <c r="J457" i="5"/>
  <c r="J104" i="5"/>
  <c r="BK127" i="17"/>
  <c r="BK126" i="17" s="1"/>
  <c r="J126" i="17" s="1"/>
  <c r="J97" i="17"/>
  <c r="BK278" i="5"/>
  <c r="J278" i="5" s="1"/>
  <c r="J99" i="5" s="1"/>
  <c r="BK141" i="17"/>
  <c r="J141" i="17"/>
  <c r="J101" i="17" s="1"/>
  <c r="BK167" i="17"/>
  <c r="J167" i="17"/>
  <c r="J104" i="17" s="1"/>
  <c r="E85" i="17"/>
  <c r="BE164" i="17"/>
  <c r="BE174" i="17"/>
  <c r="J92" i="17"/>
  <c r="BE136" i="17"/>
  <c r="BE156" i="17"/>
  <c r="BE168" i="17"/>
  <c r="BE176" i="17"/>
  <c r="F92" i="17"/>
  <c r="J119" i="17"/>
  <c r="BE128" i="17"/>
  <c r="BE140" i="17"/>
  <c r="BE142" i="17"/>
  <c r="BE149" i="17"/>
  <c r="BE153" i="17"/>
  <c r="BE161" i="17"/>
  <c r="BE162" i="17"/>
  <c r="BE166" i="17"/>
  <c r="J88" i="16"/>
  <c r="F91" i="16"/>
  <c r="BE143" i="16"/>
  <c r="BE164" i="16"/>
  <c r="BE172" i="16"/>
  <c r="BE189" i="16"/>
  <c r="BE195" i="16"/>
  <c r="BE210" i="16"/>
  <c r="BE213" i="16"/>
  <c r="BE249" i="16"/>
  <c r="BE320" i="16"/>
  <c r="BE328" i="16"/>
  <c r="BE337" i="16"/>
  <c r="BE367" i="16"/>
  <c r="BE373" i="16"/>
  <c r="BE389" i="16"/>
  <c r="E84" i="16"/>
  <c r="BE199" i="16"/>
  <c r="BE207" i="16"/>
  <c r="BE225" i="16"/>
  <c r="BE234" i="16"/>
  <c r="BE251" i="16"/>
  <c r="BE254" i="16"/>
  <c r="BE279" i="16"/>
  <c r="BE331" i="16"/>
  <c r="BE347" i="16"/>
  <c r="BE350" i="16"/>
  <c r="BE408" i="16"/>
  <c r="BE419" i="16"/>
  <c r="J91" i="16"/>
  <c r="BE127" i="16"/>
  <c r="BE147" i="16"/>
  <c r="BE179" i="16"/>
  <c r="BE231" i="16"/>
  <c r="BE239" i="16"/>
  <c r="BE245" i="16"/>
  <c r="BE308" i="16"/>
  <c r="BE318" i="16"/>
  <c r="BE360" i="16"/>
  <c r="BE365" i="16"/>
  <c r="BE376" i="16"/>
  <c r="BE428" i="16"/>
  <c r="BE138" i="16"/>
  <c r="BE151" i="16"/>
  <c r="BE187" i="16"/>
  <c r="BE197" i="16"/>
  <c r="BE256" i="16"/>
  <c r="BE261" i="16"/>
  <c r="BE264" i="16"/>
  <c r="BE267" i="16"/>
  <c r="BE269" i="16"/>
  <c r="BE274" i="16"/>
  <c r="BE286" i="16"/>
  <c r="BE297" i="16"/>
  <c r="BE314" i="16"/>
  <c r="BE325" i="16"/>
  <c r="BE345" i="16"/>
  <c r="BE354" i="16"/>
  <c r="BE379" i="16"/>
  <c r="BE392" i="16"/>
  <c r="BE411" i="16"/>
  <c r="BE423" i="16"/>
  <c r="BE434" i="16"/>
  <c r="BE436" i="16"/>
  <c r="E84" i="15"/>
  <c r="J116" i="15"/>
  <c r="J119" i="15"/>
  <c r="BE127" i="15"/>
  <c r="BE129" i="15"/>
  <c r="BE138" i="15"/>
  <c r="BE140" i="15"/>
  <c r="BE143" i="15"/>
  <c r="BE149" i="15"/>
  <c r="BE150" i="15"/>
  <c r="BE125" i="15"/>
  <c r="BE126" i="15"/>
  <c r="BE131" i="15"/>
  <c r="F93" i="15"/>
  <c r="BE130" i="15"/>
  <c r="BE133" i="15"/>
  <c r="BE141" i="15"/>
  <c r="BE147" i="15"/>
  <c r="BE128" i="15"/>
  <c r="BE132" i="15"/>
  <c r="BE134" i="15"/>
  <c r="BE135" i="15"/>
  <c r="BE137" i="15"/>
  <c r="BE145" i="15"/>
  <c r="E84" i="14"/>
  <c r="F120" i="14"/>
  <c r="BE131" i="14"/>
  <c r="BE143" i="14"/>
  <c r="BE147" i="14"/>
  <c r="BE151" i="14"/>
  <c r="BE153" i="14"/>
  <c r="BE157" i="14"/>
  <c r="BE158" i="14"/>
  <c r="BE167" i="14"/>
  <c r="BE170" i="14"/>
  <c r="BE176" i="14"/>
  <c r="BE179" i="14"/>
  <c r="BE182" i="14"/>
  <c r="BE185" i="14"/>
  <c r="BE189" i="14"/>
  <c r="BE191" i="14"/>
  <c r="BK123" i="13"/>
  <c r="J123" i="13" s="1"/>
  <c r="J99" i="13" s="1"/>
  <c r="J117" i="14"/>
  <c r="BE138" i="14"/>
  <c r="BE141" i="14"/>
  <c r="BE142" i="14"/>
  <c r="BE144" i="14"/>
  <c r="BE146" i="14"/>
  <c r="BE154" i="14"/>
  <c r="BE177" i="14"/>
  <c r="J120" i="14"/>
  <c r="BE132" i="14"/>
  <c r="BE133" i="14"/>
  <c r="BE134" i="14"/>
  <c r="BE140" i="14"/>
  <c r="BE145" i="14"/>
  <c r="BE163" i="14"/>
  <c r="BE166" i="14"/>
  <c r="BE168" i="14"/>
  <c r="BE175" i="14"/>
  <c r="BE178" i="14"/>
  <c r="BE180" i="14"/>
  <c r="BE181" i="14"/>
  <c r="BE183" i="14"/>
  <c r="BE186" i="14"/>
  <c r="BE193" i="14"/>
  <c r="BE126" i="14"/>
  <c r="BE127" i="14"/>
  <c r="BE155" i="14"/>
  <c r="BE156" i="14"/>
  <c r="BE159" i="14"/>
  <c r="BE160" i="14"/>
  <c r="BE162" i="14"/>
  <c r="BE165" i="14"/>
  <c r="BE171" i="14"/>
  <c r="BE174" i="14"/>
  <c r="BE184" i="14"/>
  <c r="BE125" i="13"/>
  <c r="J91" i="13"/>
  <c r="F94" i="13"/>
  <c r="BE127" i="13"/>
  <c r="E85" i="13"/>
  <c r="BE129" i="13"/>
  <c r="BE131" i="13"/>
  <c r="J94" i="13"/>
  <c r="E85" i="12"/>
  <c r="BE133" i="12"/>
  <c r="BE136" i="12"/>
  <c r="BE160" i="12"/>
  <c r="J117" i="12"/>
  <c r="J120" i="12"/>
  <c r="BE138" i="12"/>
  <c r="BE154" i="12"/>
  <c r="F120" i="12"/>
  <c r="BE126" i="12"/>
  <c r="BE142" i="12"/>
  <c r="BE156" i="12"/>
  <c r="BE162" i="12"/>
  <c r="BE129" i="12"/>
  <c r="BE140" i="12"/>
  <c r="BE144" i="12"/>
  <c r="BE146" i="12"/>
  <c r="BE149" i="12"/>
  <c r="BE151" i="12"/>
  <c r="BE158" i="12"/>
  <c r="J91" i="11"/>
  <c r="E111" i="11"/>
  <c r="F120" i="11"/>
  <c r="BE128" i="11"/>
  <c r="BE158" i="11"/>
  <c r="BE160" i="11"/>
  <c r="BE168" i="11"/>
  <c r="BE136" i="11"/>
  <c r="BE154" i="11"/>
  <c r="BE172" i="11"/>
  <c r="BE181" i="11"/>
  <c r="BE187" i="11"/>
  <c r="BE192" i="11"/>
  <c r="BE194" i="11"/>
  <c r="BE199" i="11"/>
  <c r="J94" i="11"/>
  <c r="BE126" i="11"/>
  <c r="BE130" i="11"/>
  <c r="BE146" i="11"/>
  <c r="BE148" i="11"/>
  <c r="BE150" i="11"/>
  <c r="BE152" i="11"/>
  <c r="BE164" i="11"/>
  <c r="BE174" i="11"/>
  <c r="BE176" i="11"/>
  <c r="BE178" i="11"/>
  <c r="BE203" i="11"/>
  <c r="BE205" i="11"/>
  <c r="BE207" i="11"/>
  <c r="BE134" i="11"/>
  <c r="BE141" i="11"/>
  <c r="BE156" i="11"/>
  <c r="BE170" i="11"/>
  <c r="BE183" i="11"/>
  <c r="BE190" i="11"/>
  <c r="BE197" i="11"/>
  <c r="BE201" i="11"/>
  <c r="E111" i="10"/>
  <c r="BE134" i="10"/>
  <c r="BE136" i="10"/>
  <c r="BE144" i="10"/>
  <c r="BE147" i="10"/>
  <c r="BE149" i="10"/>
  <c r="BE157" i="10"/>
  <c r="BE161" i="10"/>
  <c r="BE165" i="10"/>
  <c r="BE167" i="10"/>
  <c r="BE187" i="10"/>
  <c r="BE192" i="10"/>
  <c r="J91" i="10"/>
  <c r="J94" i="10"/>
  <c r="F120" i="10"/>
  <c r="BE139" i="10"/>
  <c r="BE142" i="10"/>
  <c r="BE163" i="10"/>
  <c r="BE182" i="10"/>
  <c r="BE126" i="10"/>
  <c r="BE151" i="10"/>
  <c r="BE153" i="10"/>
  <c r="BE171" i="10"/>
  <c r="BE174" i="10"/>
  <c r="BE178" i="10"/>
  <c r="BE189" i="10"/>
  <c r="BE199" i="10"/>
  <c r="BE202" i="10"/>
  <c r="BE207" i="10"/>
  <c r="BE155" i="10"/>
  <c r="BE169" i="10"/>
  <c r="BE184" i="10"/>
  <c r="BE194" i="10"/>
  <c r="BE211" i="10"/>
  <c r="BK124" i="8"/>
  <c r="J124" i="8"/>
  <c r="J99" i="8"/>
  <c r="J120" i="9"/>
  <c r="BE134" i="9"/>
  <c r="BE139" i="9"/>
  <c r="BE151" i="9"/>
  <c r="BE153" i="9"/>
  <c r="BE161" i="9"/>
  <c r="BE170" i="9"/>
  <c r="BE179" i="9"/>
  <c r="BE187" i="9"/>
  <c r="BE204" i="9"/>
  <c r="E85" i="9"/>
  <c r="J91" i="9"/>
  <c r="F94" i="9"/>
  <c r="BE136" i="9"/>
  <c r="BE142" i="9"/>
  <c r="BE144" i="9"/>
  <c r="BE155" i="9"/>
  <c r="BE163" i="9"/>
  <c r="BE174" i="9"/>
  <c r="BE183" i="9"/>
  <c r="BE195" i="9"/>
  <c r="BE206" i="9"/>
  <c r="BE214" i="9"/>
  <c r="BE218" i="9"/>
  <c r="BE126" i="9"/>
  <c r="BE147" i="9"/>
  <c r="BE149" i="9"/>
  <c r="BE157" i="9"/>
  <c r="BE166" i="9"/>
  <c r="BE168" i="9"/>
  <c r="BE191" i="9"/>
  <c r="BE199" i="9"/>
  <c r="BE211" i="9"/>
  <c r="BE216" i="9"/>
  <c r="BE221" i="9"/>
  <c r="BE223" i="9"/>
  <c r="E85" i="8"/>
  <c r="J91" i="8"/>
  <c r="F94" i="8"/>
  <c r="BE141" i="8"/>
  <c r="BE145" i="8"/>
  <c r="BE149" i="8"/>
  <c r="BE153" i="8"/>
  <c r="BE166" i="8"/>
  <c r="BE168" i="8"/>
  <c r="BE179" i="8"/>
  <c r="J120" i="8"/>
  <c r="BE126" i="8"/>
  <c r="BE135" i="8"/>
  <c r="BE143" i="8"/>
  <c r="BE151" i="8"/>
  <c r="BE133" i="8"/>
  <c r="BE137" i="8"/>
  <c r="BE147" i="8"/>
  <c r="BE162" i="8"/>
  <c r="BE173" i="8"/>
  <c r="BE181" i="8"/>
  <c r="BE131" i="8"/>
  <c r="BE139" i="8"/>
  <c r="BE155" i="8"/>
  <c r="BE157" i="8"/>
  <c r="BE160" i="8"/>
  <c r="BE171" i="8"/>
  <c r="BE183" i="8"/>
  <c r="BE185" i="8"/>
  <c r="F94" i="7"/>
  <c r="J117" i="7"/>
  <c r="BE133" i="7"/>
  <c r="BE142" i="7"/>
  <c r="BE146" i="7"/>
  <c r="BE150" i="7"/>
  <c r="BE165" i="7"/>
  <c r="BE167" i="7"/>
  <c r="BE171" i="7"/>
  <c r="BE175" i="7"/>
  <c r="BE181" i="7"/>
  <c r="BE183" i="7"/>
  <c r="BE186" i="7"/>
  <c r="BE196" i="7"/>
  <c r="BE199" i="7"/>
  <c r="BK124" i="6"/>
  <c r="J124" i="6" s="1"/>
  <c r="J99" i="6" s="1"/>
  <c r="J94" i="7"/>
  <c r="BE148" i="7"/>
  <c r="BE153" i="7"/>
  <c r="BE156" i="7"/>
  <c r="BE159" i="7"/>
  <c r="BE163" i="7"/>
  <c r="BE169" i="7"/>
  <c r="BE173" i="7"/>
  <c r="BE177" i="7"/>
  <c r="E85" i="7"/>
  <c r="BE126" i="7"/>
  <c r="BE129" i="7"/>
  <c r="BE137" i="7"/>
  <c r="BE161" i="7"/>
  <c r="BE179" i="7"/>
  <c r="BE188" i="7"/>
  <c r="BE190" i="7"/>
  <c r="BE201" i="7"/>
  <c r="BE203" i="7"/>
  <c r="BE205" i="7"/>
  <c r="F94" i="6"/>
  <c r="BE139" i="6"/>
  <c r="BE166" i="6"/>
  <c r="E111" i="6"/>
  <c r="BE150" i="6"/>
  <c r="BE152" i="6"/>
  <c r="BE156" i="6"/>
  <c r="BE158" i="6"/>
  <c r="BE160" i="6"/>
  <c r="BE162" i="6"/>
  <c r="BE164" i="6"/>
  <c r="BE168" i="6"/>
  <c r="BE172" i="6"/>
  <c r="BE174" i="6"/>
  <c r="BE179" i="6"/>
  <c r="BE184" i="6"/>
  <c r="BE189" i="6"/>
  <c r="BE199" i="6"/>
  <c r="BE206" i="6"/>
  <c r="BE215" i="6"/>
  <c r="BE224" i="6"/>
  <c r="BE226" i="6"/>
  <c r="J94" i="6"/>
  <c r="J117" i="6"/>
  <c r="BE126" i="6"/>
  <c r="BE148" i="6"/>
  <c r="BE154" i="6"/>
  <c r="BE170" i="6"/>
  <c r="BE177" i="6"/>
  <c r="BE186" i="6"/>
  <c r="BE193" i="6"/>
  <c r="BE197" i="6"/>
  <c r="BE201" i="6"/>
  <c r="BE203" i="6"/>
  <c r="BE208" i="6"/>
  <c r="BE213" i="6"/>
  <c r="BE221" i="6"/>
  <c r="BE229" i="6"/>
  <c r="BE231" i="6"/>
  <c r="BE133" i="6"/>
  <c r="BE135" i="6"/>
  <c r="BE141" i="6"/>
  <c r="BE191" i="6"/>
  <c r="BE195" i="6"/>
  <c r="BE211" i="6"/>
  <c r="E84" i="5"/>
  <c r="F91" i="5"/>
  <c r="BE174" i="5"/>
  <c r="BE188" i="5"/>
  <c r="BE195" i="5"/>
  <c r="BE295" i="5"/>
  <c r="BE299" i="5"/>
  <c r="BE303" i="5"/>
  <c r="BE310" i="5"/>
  <c r="BE316" i="5"/>
  <c r="BE324" i="5"/>
  <c r="BE371" i="5"/>
  <c r="BE378" i="5"/>
  <c r="BE384" i="5"/>
  <c r="BE386" i="5"/>
  <c r="BE399" i="5"/>
  <c r="BE406" i="5"/>
  <c r="BE439" i="5"/>
  <c r="BE484" i="5"/>
  <c r="BE511" i="5"/>
  <c r="J88" i="5"/>
  <c r="J91" i="5"/>
  <c r="BE199" i="5"/>
  <c r="BE207" i="5"/>
  <c r="BE212" i="5"/>
  <c r="BE222" i="5"/>
  <c r="BE245" i="5"/>
  <c r="BE291" i="5"/>
  <c r="BE327" i="5"/>
  <c r="BE330" i="5"/>
  <c r="BE392" i="5"/>
  <c r="BE396" i="5"/>
  <c r="BE409" i="5"/>
  <c r="BE414" i="5"/>
  <c r="BE420" i="5"/>
  <c r="BE451" i="5"/>
  <c r="BE475" i="5"/>
  <c r="BE478" i="5"/>
  <c r="BE496" i="5"/>
  <c r="BE140" i="5"/>
  <c r="BE151" i="5"/>
  <c r="BE190" i="5"/>
  <c r="BE197" i="5"/>
  <c r="BE285" i="5"/>
  <c r="BE352" i="5"/>
  <c r="BE357" i="5"/>
  <c r="BE359" i="5"/>
  <c r="BE373" i="5"/>
  <c r="BE380" i="5"/>
  <c r="BE389" i="5"/>
  <c r="BE425" i="5"/>
  <c r="BE458" i="5"/>
  <c r="BE498" i="5"/>
  <c r="BE503" i="5"/>
  <c r="BE130" i="5"/>
  <c r="BE250" i="5"/>
  <c r="BE279" i="5"/>
  <c r="BE332" i="5"/>
  <c r="BE339" i="5"/>
  <c r="BE345" i="5"/>
  <c r="BE364" i="5"/>
  <c r="BE366" i="5"/>
  <c r="BE404" i="5"/>
  <c r="BE427" i="5"/>
  <c r="BE444" i="5"/>
  <c r="BE463" i="5"/>
  <c r="BE467" i="5"/>
  <c r="BE491" i="5"/>
  <c r="BE516" i="5"/>
  <c r="BE518" i="5"/>
  <c r="BE525" i="5"/>
  <c r="BE531" i="5"/>
  <c r="J125" i="3"/>
  <c r="J100" i="3" s="1"/>
  <c r="E84" i="4"/>
  <c r="F91" i="4"/>
  <c r="BE129" i="4"/>
  <c r="BE143" i="4"/>
  <c r="BE222" i="4"/>
  <c r="BE257" i="4"/>
  <c r="BE264" i="4"/>
  <c r="BE282" i="4"/>
  <c r="BE289" i="4"/>
  <c r="BE323" i="4"/>
  <c r="BE327" i="4"/>
  <c r="BE375" i="4"/>
  <c r="BE414" i="4"/>
  <c r="BE417" i="4"/>
  <c r="BE421" i="4"/>
  <c r="BE446" i="4"/>
  <c r="BE458" i="4"/>
  <c r="BE476" i="4"/>
  <c r="BE495" i="4"/>
  <c r="BE496" i="4"/>
  <c r="BE527" i="4"/>
  <c r="J88" i="4"/>
  <c r="J91" i="4"/>
  <c r="BE148" i="4"/>
  <c r="BE171" i="4"/>
  <c r="BE176" i="4"/>
  <c r="BE183" i="4"/>
  <c r="BE187" i="4"/>
  <c r="BE191" i="4"/>
  <c r="BE204" i="4"/>
  <c r="BE208" i="4"/>
  <c r="BE251" i="4"/>
  <c r="BE269" i="4"/>
  <c r="BE285" i="4"/>
  <c r="BE334" i="4"/>
  <c r="BE341" i="4"/>
  <c r="BE353" i="4"/>
  <c r="BE389" i="4"/>
  <c r="BE393" i="4"/>
  <c r="BE429" i="4"/>
  <c r="BE434" i="4"/>
  <c r="BE439" i="4"/>
  <c r="BE440" i="4"/>
  <c r="BE450" i="4"/>
  <c r="BE479" i="4"/>
  <c r="BE510" i="4"/>
  <c r="BE511" i="4"/>
  <c r="BE133" i="4"/>
  <c r="BE138" i="4"/>
  <c r="BE166" i="4"/>
  <c r="BE195" i="4"/>
  <c r="BE212" i="4"/>
  <c r="BE215" i="4"/>
  <c r="BE244" i="4"/>
  <c r="BE296" i="4"/>
  <c r="BE300" i="4"/>
  <c r="BE306" i="4"/>
  <c r="BE319" i="4"/>
  <c r="BE345" i="4"/>
  <c r="BE349" i="4"/>
  <c r="BE369" i="4"/>
  <c r="BE396" i="4"/>
  <c r="BE402" i="4"/>
  <c r="BE409" i="4"/>
  <c r="BE413" i="4"/>
  <c r="BE416" i="4"/>
  <c r="BE502" i="4"/>
  <c r="BE519" i="4"/>
  <c r="BE523" i="4"/>
  <c r="BE543" i="4"/>
  <c r="BE551" i="4"/>
  <c r="BE556" i="4"/>
  <c r="BE125" i="4"/>
  <c r="BE153" i="4"/>
  <c r="BE158" i="4"/>
  <c r="BE218" i="4"/>
  <c r="BE226" i="4"/>
  <c r="BE231" i="4"/>
  <c r="BE236" i="4"/>
  <c r="BE262" i="4"/>
  <c r="BE273" i="4"/>
  <c r="BE279" i="4"/>
  <c r="BE312" i="4"/>
  <c r="BE359" i="4"/>
  <c r="BE363" i="4"/>
  <c r="BE382" i="4"/>
  <c r="BE383" i="4"/>
  <c r="BE425" i="4"/>
  <c r="BE441" i="4"/>
  <c r="BE445" i="4"/>
  <c r="BE454" i="4"/>
  <c r="BE462" i="4"/>
  <c r="BE465" i="4"/>
  <c r="BE471" i="4"/>
  <c r="BE472" i="4"/>
  <c r="BE477" i="4"/>
  <c r="BE478" i="4"/>
  <c r="BE484" i="4"/>
  <c r="BE506" i="4"/>
  <c r="BE534" i="4"/>
  <c r="BE538" i="4"/>
  <c r="BE547" i="4"/>
  <c r="E85" i="3"/>
  <c r="BE134" i="3"/>
  <c r="BE139" i="3"/>
  <c r="J120" i="3"/>
  <c r="BE151" i="3"/>
  <c r="BE166" i="3"/>
  <c r="BE171" i="3"/>
  <c r="BE173" i="3"/>
  <c r="BE180" i="3"/>
  <c r="BE186" i="3"/>
  <c r="BE188" i="3"/>
  <c r="BE193" i="3"/>
  <c r="J91" i="3"/>
  <c r="BE128" i="3"/>
  <c r="BE136" i="3"/>
  <c r="BE144" i="3"/>
  <c r="BE149" i="3"/>
  <c r="BE156" i="3"/>
  <c r="BE160" i="3"/>
  <c r="BE164" i="3"/>
  <c r="BE168" i="3"/>
  <c r="F94" i="3"/>
  <c r="BE126" i="3"/>
  <c r="BE146" i="3"/>
  <c r="BE158" i="3"/>
  <c r="BE162" i="3"/>
  <c r="BE176" i="3"/>
  <c r="BE178" i="3"/>
  <c r="BE190" i="3"/>
  <c r="BE195" i="3"/>
  <c r="E85" i="2"/>
  <c r="J94" i="2"/>
  <c r="J116" i="2"/>
  <c r="F119" i="2"/>
  <c r="BE139" i="2"/>
  <c r="BE208" i="2"/>
  <c r="BE232" i="2"/>
  <c r="BE240" i="2"/>
  <c r="BE246" i="2"/>
  <c r="BE255" i="2"/>
  <c r="BE257" i="2"/>
  <c r="BE279" i="2"/>
  <c r="BE283" i="2"/>
  <c r="BE134" i="2"/>
  <c r="BE143" i="2"/>
  <c r="BE147" i="2"/>
  <c r="BE178" i="2"/>
  <c r="BE198" i="2"/>
  <c r="BE200" i="2"/>
  <c r="BE202" i="2"/>
  <c r="BE204" i="2"/>
  <c r="BE214" i="2"/>
  <c r="BE216" i="2"/>
  <c r="BE226" i="2"/>
  <c r="BE267" i="2"/>
  <c r="BE285" i="2"/>
  <c r="BE125" i="2"/>
  <c r="BE163" i="2"/>
  <c r="BE184" i="2"/>
  <c r="BE188" i="2"/>
  <c r="BE192" i="2"/>
  <c r="BE194" i="2"/>
  <c r="BE196" i="2"/>
  <c r="BE210" i="2"/>
  <c r="BE228" i="2"/>
  <c r="BE234" i="2"/>
  <c r="BE265" i="2"/>
  <c r="BE287" i="2"/>
  <c r="BE288" i="2"/>
  <c r="BE127" i="2"/>
  <c r="BE149" i="2"/>
  <c r="BE154" i="2"/>
  <c r="BE159" i="2"/>
  <c r="BE168" i="2"/>
  <c r="BE190" i="2"/>
  <c r="BE206" i="2"/>
  <c r="BE212" i="2"/>
  <c r="BE218" i="2"/>
  <c r="BE220" i="2"/>
  <c r="BE222" i="2"/>
  <c r="BE224" i="2"/>
  <c r="BE230" i="2"/>
  <c r="BE236" i="2"/>
  <c r="BE238" i="2"/>
  <c r="BE251" i="2"/>
  <c r="BE259" i="2"/>
  <c r="BE261" i="2"/>
  <c r="BE263" i="2"/>
  <c r="BE269" i="2"/>
  <c r="BE271" i="2"/>
  <c r="BE273" i="2"/>
  <c r="BE277" i="2"/>
  <c r="F37" i="2"/>
  <c r="BB96" i="1"/>
  <c r="F39" i="3"/>
  <c r="BD97" i="1" s="1"/>
  <c r="F36" i="3"/>
  <c r="BA97" i="1"/>
  <c r="F37" i="4"/>
  <c r="BD98" i="1" s="1"/>
  <c r="F36" i="4"/>
  <c r="BC98" i="1"/>
  <c r="F37" i="5"/>
  <c r="BD99" i="1" s="1"/>
  <c r="J36" i="6"/>
  <c r="AW101" i="1"/>
  <c r="F39" i="7"/>
  <c r="BD102" i="1" s="1"/>
  <c r="F38" i="8"/>
  <c r="BC103" i="1"/>
  <c r="F39" i="8"/>
  <c r="BD103" i="1" s="1"/>
  <c r="F38" i="9"/>
  <c r="BC104" i="1" s="1"/>
  <c r="F39" i="10"/>
  <c r="BD105" i="1" s="1"/>
  <c r="F36" i="11"/>
  <c r="BA106" i="1" s="1"/>
  <c r="F36" i="12"/>
  <c r="BA107" i="1" s="1"/>
  <c r="F39" i="12"/>
  <c r="BD107" i="1"/>
  <c r="F37" i="14"/>
  <c r="BB110" i="1" s="1"/>
  <c r="F39" i="14"/>
  <c r="BD110" i="1"/>
  <c r="F37" i="16"/>
  <c r="BD112" i="1" s="1"/>
  <c r="F37" i="17"/>
  <c r="BD113" i="1" s="1"/>
  <c r="F38" i="2"/>
  <c r="BC96" i="1" s="1"/>
  <c r="F37" i="3"/>
  <c r="BB97" i="1" s="1"/>
  <c r="J34" i="4"/>
  <c r="AW98" i="1" s="1"/>
  <c r="F35" i="5"/>
  <c r="BB99" i="1"/>
  <c r="F36" i="7"/>
  <c r="BA102" i="1" s="1"/>
  <c r="F37" i="7"/>
  <c r="BB102" i="1"/>
  <c r="F37" i="9"/>
  <c r="BB104" i="1" s="1"/>
  <c r="J36" i="10"/>
  <c r="AW105" i="1" s="1"/>
  <c r="F38" i="11"/>
  <c r="BC106" i="1" s="1"/>
  <c r="F37" i="12"/>
  <c r="BB107" i="1" s="1"/>
  <c r="F39" i="13"/>
  <c r="BD108" i="1" s="1"/>
  <c r="F38" i="13"/>
  <c r="BC108" i="1"/>
  <c r="J36" i="14"/>
  <c r="AW110" i="1" s="1"/>
  <c r="F38" i="15"/>
  <c r="BC111" i="1"/>
  <c r="F39" i="15"/>
  <c r="BD111" i="1" s="1"/>
  <c r="F36" i="16"/>
  <c r="BC112" i="1" s="1"/>
  <c r="F35" i="17"/>
  <c r="BB113" i="1" s="1"/>
  <c r="F36" i="17"/>
  <c r="BC113" i="1" s="1"/>
  <c r="J36" i="2"/>
  <c r="AW96" i="1" s="1"/>
  <c r="F36" i="2"/>
  <c r="BA96" i="1"/>
  <c r="F38" i="3"/>
  <c r="BC97" i="1" s="1"/>
  <c r="F35" i="4"/>
  <c r="BB98" i="1"/>
  <c r="F36" i="5"/>
  <c r="BC99" i="1" s="1"/>
  <c r="F37" i="6"/>
  <c r="BB101" i="1" s="1"/>
  <c r="F36" i="6"/>
  <c r="BA101" i="1" s="1"/>
  <c r="J36" i="7"/>
  <c r="AW102" i="1" s="1"/>
  <c r="J36" i="8"/>
  <c r="AW103" i="1" s="1"/>
  <c r="J36" i="9"/>
  <c r="AW104" i="1"/>
  <c r="F38" i="10"/>
  <c r="BC105" i="1" s="1"/>
  <c r="F36" i="10"/>
  <c r="BA105" i="1"/>
  <c r="F39" i="11"/>
  <c r="BD106" i="1" s="1"/>
  <c r="J36" i="11"/>
  <c r="AW106" i="1" s="1"/>
  <c r="F38" i="12"/>
  <c r="BC107" i="1" s="1"/>
  <c r="F37" i="13"/>
  <c r="BB108" i="1" s="1"/>
  <c r="J36" i="13"/>
  <c r="AW108" i="1" s="1"/>
  <c r="F38" i="14"/>
  <c r="BC110" i="1"/>
  <c r="J36" i="15"/>
  <c r="AW111" i="1" s="1"/>
  <c r="J34" i="16"/>
  <c r="AW112" i="1"/>
  <c r="J34" i="17"/>
  <c r="AW113" i="1" s="1"/>
  <c r="F39" i="2"/>
  <c r="BD96" i="1" s="1"/>
  <c r="AS94" i="1"/>
  <c r="J36" i="3"/>
  <c r="AW97" i="1"/>
  <c r="F34" i="4"/>
  <c r="BA98" i="1"/>
  <c r="F34" i="5"/>
  <c r="BA99" i="1" s="1"/>
  <c r="J34" i="5"/>
  <c r="AW99" i="1" s="1"/>
  <c r="F39" i="6"/>
  <c r="BD101" i="1"/>
  <c r="F38" i="6"/>
  <c r="BC101" i="1" s="1"/>
  <c r="F38" i="7"/>
  <c r="BC102" i="1"/>
  <c r="F36" i="8"/>
  <c r="BA103" i="1" s="1"/>
  <c r="F37" i="8"/>
  <c r="BB103" i="1"/>
  <c r="F36" i="9"/>
  <c r="BA104" i="1" s="1"/>
  <c r="F39" i="9"/>
  <c r="BD104" i="1"/>
  <c r="F37" i="10"/>
  <c r="BB105" i="1" s="1"/>
  <c r="F37" i="11"/>
  <c r="BB106" i="1"/>
  <c r="J36" i="12"/>
  <c r="AW107" i="1" s="1"/>
  <c r="F36" i="13"/>
  <c r="BA108" i="1"/>
  <c r="F36" i="14"/>
  <c r="BA110" i="1" s="1"/>
  <c r="F37" i="15"/>
  <c r="BB111" i="1"/>
  <c r="F36" i="15"/>
  <c r="BA111" i="1" s="1"/>
  <c r="F35" i="16"/>
  <c r="BB112" i="1"/>
  <c r="F34" i="16"/>
  <c r="BA112" i="1" s="1"/>
  <c r="F34" i="17"/>
  <c r="BA113" i="1"/>
  <c r="BK123" i="3" l="1"/>
  <c r="J123" i="3" s="1"/>
  <c r="J124" i="3"/>
  <c r="J99" i="3" s="1"/>
  <c r="R124" i="10"/>
  <c r="R123" i="10" s="1"/>
  <c r="T124" i="8"/>
  <c r="T123" i="8" s="1"/>
  <c r="P124" i="9"/>
  <c r="P123" i="9" s="1"/>
  <c r="AU104" i="1" s="1"/>
  <c r="R124" i="7"/>
  <c r="R123" i="7" s="1"/>
  <c r="P124" i="11"/>
  <c r="P123" i="11" s="1"/>
  <c r="AU106" i="1" s="1"/>
  <c r="P124" i="7"/>
  <c r="P123" i="7" s="1"/>
  <c r="AU102" i="1" s="1"/>
  <c r="AU100" i="1" s="1"/>
  <c r="P124" i="12"/>
  <c r="P123" i="12" s="1"/>
  <c r="AU107" i="1" s="1"/>
  <c r="T124" i="12"/>
  <c r="T123" i="12" s="1"/>
  <c r="BK134" i="17"/>
  <c r="J134" i="17"/>
  <c r="J99" i="17" s="1"/>
  <c r="P123" i="4"/>
  <c r="P122" i="4"/>
  <c r="AU98" i="1"/>
  <c r="P473" i="5"/>
  <c r="T123" i="4"/>
  <c r="T122" i="4"/>
  <c r="R134" i="17"/>
  <c r="R125" i="17" s="1"/>
  <c r="T128" i="5"/>
  <c r="T125" i="16"/>
  <c r="T124" i="16"/>
  <c r="P128" i="5"/>
  <c r="P127" i="5" s="1"/>
  <c r="AU99" i="1" s="1"/>
  <c r="R123" i="4"/>
  <c r="R122" i="4" s="1"/>
  <c r="R124" i="14"/>
  <c r="R123" i="14"/>
  <c r="R124" i="6"/>
  <c r="R123" i="6" s="1"/>
  <c r="R124" i="12"/>
  <c r="R123" i="12"/>
  <c r="T124" i="14"/>
  <c r="T123" i="14" s="1"/>
  <c r="T124" i="11"/>
  <c r="T123" i="11"/>
  <c r="T124" i="9"/>
  <c r="T123" i="9" s="1"/>
  <c r="P134" i="17"/>
  <c r="P125" i="17"/>
  <c r="AU113" i="1"/>
  <c r="P125" i="16"/>
  <c r="P124" i="16"/>
  <c r="AU112" i="1"/>
  <c r="R122" i="15"/>
  <c r="P124" i="8"/>
  <c r="P123" i="8"/>
  <c r="AU103" i="1"/>
  <c r="T473" i="5"/>
  <c r="T124" i="3"/>
  <c r="T123" i="3" s="1"/>
  <c r="BK124" i="9"/>
  <c r="J124" i="9"/>
  <c r="J99" i="9" s="1"/>
  <c r="BK124" i="11"/>
  <c r="J124" i="11"/>
  <c r="J99" i="11"/>
  <c r="BK125" i="16"/>
  <c r="J125" i="16" s="1"/>
  <c r="J96" i="16" s="1"/>
  <c r="BK426" i="16"/>
  <c r="J426" i="16" s="1"/>
  <c r="J103" i="16" s="1"/>
  <c r="BK125" i="17"/>
  <c r="J125" i="17"/>
  <c r="J30" i="17" s="1"/>
  <c r="AG113" i="1" s="1"/>
  <c r="J135" i="17"/>
  <c r="J100" i="17" s="1"/>
  <c r="J127" i="17"/>
  <c r="J98" i="17"/>
  <c r="BK123" i="4"/>
  <c r="BK122" i="4" s="1"/>
  <c r="J122" i="4" s="1"/>
  <c r="J30" i="4" s="1"/>
  <c r="AG98" i="1" s="1"/>
  <c r="BK124" i="7"/>
  <c r="J124" i="7" s="1"/>
  <c r="J99" i="7" s="1"/>
  <c r="BK123" i="2"/>
  <c r="J123" i="2"/>
  <c r="J99" i="2" s="1"/>
  <c r="BK128" i="5"/>
  <c r="J128" i="5"/>
  <c r="J96" i="5"/>
  <c r="BK124" i="10"/>
  <c r="J124" i="10" s="1"/>
  <c r="J99" i="10" s="1"/>
  <c r="BK124" i="12"/>
  <c r="J124" i="12" s="1"/>
  <c r="J99" i="12" s="1"/>
  <c r="BK124" i="14"/>
  <c r="J124" i="14"/>
  <c r="J98" i="14" s="1"/>
  <c r="BK123" i="15"/>
  <c r="J123" i="15"/>
  <c r="J98" i="15"/>
  <c r="BK122" i="13"/>
  <c r="J122" i="13" s="1"/>
  <c r="J32" i="13" s="1"/>
  <c r="AG108" i="1" s="1"/>
  <c r="BK123" i="8"/>
  <c r="J123" i="8"/>
  <c r="J32" i="8" s="1"/>
  <c r="AG103" i="1" s="1"/>
  <c r="BK123" i="6"/>
  <c r="J123" i="6" s="1"/>
  <c r="J32" i="6" s="1"/>
  <c r="AG101" i="1" s="1"/>
  <c r="F35" i="2"/>
  <c r="AZ96" i="1"/>
  <c r="F33" i="5"/>
  <c r="AZ99" i="1" s="1"/>
  <c r="F35" i="7"/>
  <c r="AZ102" i="1" s="1"/>
  <c r="J35" i="9"/>
  <c r="AV104" i="1" s="1"/>
  <c r="AT104" i="1" s="1"/>
  <c r="F35" i="11"/>
  <c r="AZ106" i="1"/>
  <c r="BB100" i="1"/>
  <c r="AX100" i="1"/>
  <c r="J35" i="14"/>
  <c r="AV110" i="1"/>
  <c r="AT110" i="1"/>
  <c r="F33" i="17"/>
  <c r="AZ113" i="1" s="1"/>
  <c r="AU109" i="1"/>
  <c r="J35" i="3"/>
  <c r="AV97" i="1" s="1"/>
  <c r="AT97" i="1" s="1"/>
  <c r="BC95" i="1"/>
  <c r="F33" i="4"/>
  <c r="AZ98" i="1"/>
  <c r="F35" i="6"/>
  <c r="AZ101" i="1"/>
  <c r="F35" i="8"/>
  <c r="AZ103" i="1"/>
  <c r="J35" i="10"/>
  <c r="AV105" i="1"/>
  <c r="AT105" i="1" s="1"/>
  <c r="F35" i="12"/>
  <c r="AZ107" i="1"/>
  <c r="BA100" i="1"/>
  <c r="AW100" i="1" s="1"/>
  <c r="BD100" i="1"/>
  <c r="BC109" i="1"/>
  <c r="AY109" i="1"/>
  <c r="BD109" i="1"/>
  <c r="BA109" i="1"/>
  <c r="AW109" i="1"/>
  <c r="F35" i="15"/>
  <c r="AZ111" i="1" s="1"/>
  <c r="J33" i="17"/>
  <c r="AV113" i="1"/>
  <c r="AT113" i="1"/>
  <c r="AU95" i="1"/>
  <c r="J35" i="2"/>
  <c r="AV96" i="1"/>
  <c r="AT96" i="1" s="1"/>
  <c r="J33" i="5"/>
  <c r="AV99" i="1"/>
  <c r="AT99" i="1"/>
  <c r="J35" i="7"/>
  <c r="AV102" i="1"/>
  <c r="AT102" i="1"/>
  <c r="F35" i="9"/>
  <c r="AZ104" i="1" s="1"/>
  <c r="J35" i="11"/>
  <c r="AV106" i="1"/>
  <c r="AT106" i="1"/>
  <c r="BC100" i="1"/>
  <c r="AY100" i="1"/>
  <c r="F35" i="14"/>
  <c r="AZ110" i="1"/>
  <c r="F33" i="16"/>
  <c r="AZ112" i="1"/>
  <c r="BD95" i="1"/>
  <c r="BA95" i="1"/>
  <c r="BB95" i="1"/>
  <c r="AX95" i="1"/>
  <c r="F35" i="3"/>
  <c r="AZ97" i="1"/>
  <c r="J33" i="4"/>
  <c r="AV98" i="1"/>
  <c r="AT98" i="1" s="1"/>
  <c r="J35" i="6"/>
  <c r="AV101" i="1"/>
  <c r="AT101" i="1" s="1"/>
  <c r="J35" i="8"/>
  <c r="AV103" i="1"/>
  <c r="AT103" i="1"/>
  <c r="F35" i="10"/>
  <c r="AZ105" i="1"/>
  <c r="J35" i="12"/>
  <c r="AV107" i="1"/>
  <c r="AT107" i="1" s="1"/>
  <c r="F35" i="13"/>
  <c r="AZ108" i="1"/>
  <c r="J35" i="13"/>
  <c r="AV108" i="1" s="1"/>
  <c r="AT108" i="1" s="1"/>
  <c r="BB109" i="1"/>
  <c r="AX109" i="1"/>
  <c r="J35" i="15"/>
  <c r="AV111" i="1"/>
  <c r="AT111" i="1"/>
  <c r="J33" i="16"/>
  <c r="AV112" i="1" s="1"/>
  <c r="AT112" i="1" s="1"/>
  <c r="AN98" i="1" l="1"/>
  <c r="AU94" i="1"/>
  <c r="J32" i="3"/>
  <c r="AG97" i="1" s="1"/>
  <c r="AN97" i="1" s="1"/>
  <c r="J98" i="3"/>
  <c r="T127" i="5"/>
  <c r="BK123" i="11"/>
  <c r="J123" i="11"/>
  <c r="J98" i="11"/>
  <c r="BK123" i="14"/>
  <c r="J123" i="14"/>
  <c r="J97" i="14"/>
  <c r="BK124" i="16"/>
  <c r="J124" i="16" s="1"/>
  <c r="J95" i="16" s="1"/>
  <c r="J96" i="17"/>
  <c r="BK122" i="2"/>
  <c r="J122" i="2" s="1"/>
  <c r="J32" i="2" s="1"/>
  <c r="AG96" i="1" s="1"/>
  <c r="AG95" i="1" s="1"/>
  <c r="BK123" i="10"/>
  <c r="J123" i="10"/>
  <c r="J98" i="10"/>
  <c r="J95" i="4"/>
  <c r="BK123" i="7"/>
  <c r="J123" i="7"/>
  <c r="J98" i="7"/>
  <c r="BK122" i="15"/>
  <c r="J122" i="15"/>
  <c r="BK127" i="5"/>
  <c r="J127" i="5"/>
  <c r="J95" i="5" s="1"/>
  <c r="BK123" i="9"/>
  <c r="J123" i="9"/>
  <c r="J98" i="9"/>
  <c r="BK123" i="12"/>
  <c r="J123" i="12"/>
  <c r="J98" i="12"/>
  <c r="J123" i="4"/>
  <c r="J96" i="4" s="1"/>
  <c r="J39" i="17"/>
  <c r="AN108" i="1"/>
  <c r="J98" i="13"/>
  <c r="J41" i="13"/>
  <c r="AN103" i="1"/>
  <c r="J98" i="8"/>
  <c r="J41" i="8"/>
  <c r="AN101" i="1"/>
  <c r="J98" i="6"/>
  <c r="J41" i="6"/>
  <c r="J39" i="4"/>
  <c r="AN113" i="1"/>
  <c r="AW95" i="1"/>
  <c r="BD94" i="1"/>
  <c r="W33" i="1" s="1"/>
  <c r="J32" i="15"/>
  <c r="AG111" i="1"/>
  <c r="AZ95" i="1"/>
  <c r="AV95" i="1" s="1"/>
  <c r="AZ109" i="1"/>
  <c r="AV109" i="1"/>
  <c r="AT109" i="1"/>
  <c r="BA94" i="1"/>
  <c r="W30" i="1" s="1"/>
  <c r="AZ100" i="1"/>
  <c r="AV100" i="1"/>
  <c r="AT100" i="1"/>
  <c r="BB94" i="1"/>
  <c r="AX94" i="1" s="1"/>
  <c r="AY95" i="1"/>
  <c r="BC94" i="1"/>
  <c r="W32" i="1" s="1"/>
  <c r="J41" i="3" l="1"/>
  <c r="J41" i="15"/>
  <c r="J41" i="2"/>
  <c r="J98" i="2"/>
  <c r="J97" i="15"/>
  <c r="AN96" i="1"/>
  <c r="AN111" i="1"/>
  <c r="J32" i="10"/>
  <c r="AG105" i="1" s="1"/>
  <c r="AW94" i="1"/>
  <c r="AK30" i="1" s="1"/>
  <c r="AY94" i="1"/>
  <c r="J32" i="14"/>
  <c r="AG110" i="1"/>
  <c r="AG109" i="1"/>
  <c r="J32" i="12"/>
  <c r="AG107" i="1" s="1"/>
  <c r="J30" i="16"/>
  <c r="AG112" i="1"/>
  <c r="J32" i="11"/>
  <c r="AG106" i="1" s="1"/>
  <c r="J32" i="9"/>
  <c r="AG104" i="1"/>
  <c r="J30" i="5"/>
  <c r="AG99" i="1" s="1"/>
  <c r="J32" i="7"/>
  <c r="AG102" i="1"/>
  <c r="W31" i="1"/>
  <c r="AZ94" i="1"/>
  <c r="W29" i="1"/>
  <c r="AT95" i="1"/>
  <c r="J41" i="11" l="1"/>
  <c r="J41" i="7"/>
  <c r="J41" i="12"/>
  <c r="J41" i="10"/>
  <c r="J39" i="16"/>
  <c r="J41" i="14"/>
  <c r="J41" i="9"/>
  <c r="J39" i="5"/>
  <c r="AN95" i="1"/>
  <c r="AN104" i="1"/>
  <c r="AG100" i="1"/>
  <c r="AN100" i="1" s="1"/>
  <c r="AN110" i="1"/>
  <c r="AN105" i="1"/>
  <c r="AN99" i="1"/>
  <c r="AN102" i="1"/>
  <c r="AN106" i="1"/>
  <c r="AN107" i="1"/>
  <c r="AN112" i="1"/>
  <c r="AN109" i="1"/>
  <c r="AG94" i="1"/>
  <c r="AV94" i="1"/>
  <c r="AK29" i="1"/>
  <c r="AK26" i="1" l="1"/>
  <c r="AT94" i="1"/>
  <c r="AN94" i="1" l="1"/>
  <c r="AK35" i="1"/>
</calcChain>
</file>

<file path=xl/sharedStrings.xml><?xml version="1.0" encoding="utf-8"?>
<sst xmlns="http://schemas.openxmlformats.org/spreadsheetml/2006/main" count="25401" uniqueCount="2834">
  <si>
    <t>Export Komplet</t>
  </si>
  <si>
    <t/>
  </si>
  <si>
    <t>2.0</t>
  </si>
  <si>
    <t>ZAMOK</t>
  </si>
  <si>
    <t>False</t>
  </si>
  <si>
    <t>{2e666811-92a7-4e5c-9b26-5248d285f331}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</si>
  <si>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</si>
  <si>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</si>
  <si>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</si>
  <si>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</si>
  <si>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</si>
  <si>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</si>
  <si>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</si>
  <si>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</si>
  <si>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23018-02-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</si>
  <si>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</si>
  <si>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</si>
  <si>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VEŘEJNÉ PROSTRANSTVÍ POD ŘEČKOVICKÝM HŘBITOVEM</t>
  </si>
  <si>
    <t>KSO:</t>
  </si>
  <si>
    <t>823 27</t>
  </si>
  <si>
    <t>CC-CZ:</t>
  </si>
  <si>
    <t>24124</t>
  </si>
  <si>
    <t>Místo:</t>
  </si>
  <si>
    <t>Brno - Řečkovice</t>
  </si>
  <si>
    <t>Datum:</t>
  </si>
  <si>
    <t>18. 8. 2023</t>
  </si>
  <si>
    <t>CZ-CPV:</t>
  </si>
  <si>
    <t>45112700-2</t>
  </si>
  <si>
    <t>CZ-CPA:</t>
  </si>
  <si>
    <t>42.99.22</t>
  </si>
  <si>
    <t>Zadavatel:</t>
  </si>
  <si>
    <t>IČ:</t>
  </si>
  <si>
    <t>44992785</t>
  </si>
  <si>
    <t>Statutární město Brno, měst.č.Řečkovice-Mokrá hora</t>
  </si>
  <si>
    <t>DIČ:</t>
  </si>
  <si>
    <t>CZ44992785</t>
  </si>
  <si>
    <t>Uchazeč:</t>
  </si>
  <si>
    <t>Vyplň údaj</t>
  </si>
  <si>
    <t>Projektant:</t>
  </si>
  <si>
    <t>12189391</t>
  </si>
  <si>
    <t>Ateliér zahradní a krajin.architektury Z.Sendler</t>
  </si>
  <si>
    <t>CZ5612042469</t>
  </si>
  <si>
    <t>True</t>
  </si>
  <si>
    <t>Zpracovatel:</t>
  </si>
  <si>
    <t xml:space="preserve"> </t>
  </si>
  <si>
    <t>Poznámka:</t>
  </si>
  <si>
    <t xml:space="preserve">Soupis prací je sestaven za využití položek Cenové soustavy ÚRS  2023-01. Cenové a technické podmínky položek CS, které nejsou uvedeny v soupisu prací  jsou neomezeně dálkově k dispozici na www.cs-urs.cz. Plný popis položek a poznámky k souborům cen jsou uvedeny v jednotlivých cenících ÚRS. Položky soupisu prací, které mají ve sloupci "Cenová soustava" uveden údaj " vlastní ", nepochází z CS. Tyto položky byly vytvořeny pouze pro tento rozpočet a nenacházejí se v žádné cenové soustavě.Pokud byl v rozpočtu uveden konkrétní obchodní název materiálu nebo výrobku, byl použit s cílem zadavatele stanovit minimální kvalitativní standard. Uchazeč o veřejnou zakázku je oprávněn navrhnout a použít kvalitativně a technicky obdobných řešení, která nesníží užitnou hodnotu a kvalitu díla, při zachování jakostních a bezpečnostních parametrů výrobků._x000D_
VÝKAZ VÝMĚR, který se vztahuje k více položkám je nahrazen odpovídajícím slovem  "FIGUROU".  Figura je uvedena ve sloupci "Kód" v položce, kde byla spočítána.	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</si>
  <si>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</si>
  <si>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</si>
  <si>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</si>
  <si>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</si>
  <si>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</si>
  <si>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</si>
  <si>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</si>
  <si>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</si>
  <si>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</si>
  <si>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</si>
  <si>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</si>
  <si>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</si>
  <si>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</si>
  <si>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</si>
  <si>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</si>
  <si>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</si>
  <si>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</si>
  <si>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</si>
  <si>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</si>
  <si>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</si>
  <si>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</si>
  <si>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</si>
  <si>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</si>
  <si>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</si>
  <si>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</si>
  <si>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</si>
  <si>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</si>
  <si>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</si>
  <si>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</si>
  <si>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</si>
  <si>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</si>
  <si>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</si>
  <si>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</si>
  <si>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</si>
  <si>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</si>
  <si>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</si>
  <si>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</si>
  <si>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</si>
  <si>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</si>
  <si>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</si>
  <si>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</si>
  <si>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</si>
  <si>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</si>
  <si>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</si>
  <si>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</si>
  <si>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>PŘÍPRAVA ÚZEMÍ</t>
  </si>
  <si>
    <t>ING</t>
  </si>
  <si>
    <t>1</t>
  </si>
  <si>
    <t>{c76ba667-fef6-45e9-8bad-37575608e4e0}</t>
  </si>
  <si>
    <t>2</t>
  </si>
  <si>
    <t>/</t>
  </si>
  <si>
    <t>SO 01.1</t>
  </si>
  <si>
    <t xml:space="preserve">Kácení stromů a ostatní zeleně </t>
  </si>
  <si>
    <t>Soupis</t>
  </si>
  <si>
    <t>{f787acc7-5f37-4d67-8eeb-7120a8256a14}</t>
  </si>
  <si>
    <t>SO 01.2</t>
  </si>
  <si>
    <t>Přesadba stromů</t>
  </si>
  <si>
    <t>{bf8dd5f8-dadf-4d05-9c9f-a11df301e9bd}</t>
  </si>
  <si>
    <t>SO 02</t>
  </si>
  <si>
    <t>ZPEVNĚNÉ PLOCHY A KOMUNIKACE vč. demolic</t>
  </si>
  <si>
    <t>STA</t>
  </si>
  <si>
    <t>{b3bf7ffc-9d0a-43b7-9b07-59d261a3d824}</t>
  </si>
  <si>
    <t>822 29 33</t>
  </si>
  <si>
    <t>SO 03</t>
  </si>
  <si>
    <t>MOBILIÁŘ</t>
  </si>
  <si>
    <t>{938c67ff-ec52-4770-8007-2eabf666d4ad}</t>
  </si>
  <si>
    <t>SO 04</t>
  </si>
  <si>
    <t>ŘEŠENÍ ZELENĚ</t>
  </si>
  <si>
    <t>{9c2f7a16-085c-4f40-8ee8-fef4212183f0}</t>
  </si>
  <si>
    <t>SO 04.1</t>
  </si>
  <si>
    <t>Výsadba stromu</t>
  </si>
  <si>
    <t>{c23cfca5-93c0-4099-8da1-710adbc368f4}</t>
  </si>
  <si>
    <t>SO 04.2</t>
  </si>
  <si>
    <t>Výsadba živého plotu</t>
  </si>
  <si>
    <t>{2f09e86c-a5fb-479c-bffb-7b7d1f43c4c9}</t>
  </si>
  <si>
    <t>SO 04.3</t>
  </si>
  <si>
    <t>Výsadba keřů</t>
  </si>
  <si>
    <t>{6b8ba5ba-dd7e-4c5b-afc9-ea6b4561da9f}</t>
  </si>
  <si>
    <t>SO 04.4.A</t>
  </si>
  <si>
    <t>Založení travnaté plochy -  intenzivní</t>
  </si>
  <si>
    <t>{f641feaa-f256-4ac0-8d6c-6ecb6f0deef3}</t>
  </si>
  <si>
    <t>SO 04.4.B</t>
  </si>
  <si>
    <t>Založení travnaté plochy - extenzivní</t>
  </si>
  <si>
    <t>{5cd1548e-7302-4187-946f-8a3d5c6cc2c3}</t>
  </si>
  <si>
    <t>SO 04.4.C</t>
  </si>
  <si>
    <t>Založení štěrkového trávníku</t>
  </si>
  <si>
    <t>{928f15ba-097e-40d4-b0b7-05d2eafc2edf}</t>
  </si>
  <si>
    <t>SO 04.4.D</t>
  </si>
  <si>
    <t>Zatravněná dlažba se širokou spárou</t>
  </si>
  <si>
    <t>{8f3e3f23-13c5-4baa-bb2b-cf4db0714b00}</t>
  </si>
  <si>
    <t>SO 04.5</t>
  </si>
  <si>
    <t>Výsadba cibulovin do trávníku</t>
  </si>
  <si>
    <t>{d33e9410-6b51-4653-8c54-0ebfa8ca9148}</t>
  </si>
  <si>
    <t>SO 05</t>
  </si>
  <si>
    <t>VEŘEJNÉ OSVĚTLENÍ</t>
  </si>
  <si>
    <t>{9e574229-2be2-496b-8981-7458f54286b6}</t>
  </si>
  <si>
    <t>828 75</t>
  </si>
  <si>
    <t>SO 05.1</t>
  </si>
  <si>
    <t>Veřejné osvětlení - Nové VO</t>
  </si>
  <si>
    <t>{47d625d9-6fc3-4053-8fec-01d86f8204c7}</t>
  </si>
  <si>
    <t>SO 05.2</t>
  </si>
  <si>
    <t>Přeložka VO</t>
  </si>
  <si>
    <t>{1571f64d-3b68-4c34-aebb-578252ed99cf}</t>
  </si>
  <si>
    <t>SO 06</t>
  </si>
  <si>
    <t>ZÁZEMÍ PRO KONTEJNERY</t>
  </si>
  <si>
    <t>{89e7c7a7-ebfa-473d-96a1-4c6c990a0570}</t>
  </si>
  <si>
    <t>822 55 36</t>
  </si>
  <si>
    <t>VON</t>
  </si>
  <si>
    <t>VEDLEJŠÍ A OSTATNÍ NÁKLADY</t>
  </si>
  <si>
    <t>{9ae0d4ea-2246-455b-adaf-956e33ff18d8}</t>
  </si>
  <si>
    <t>KRYCÍ LIST SOUPISU PRACÍ</t>
  </si>
  <si>
    <t>Objekt:</t>
  </si>
  <si>
    <t>SO 01 - PŘÍPRAVA ÚZEMÍ</t>
  </si>
  <si>
    <t>Soupis:</t>
  </si>
  <si>
    <t xml:space="preserve">SO 01.1 - Kácení stromů a ostatní zeleně 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</si>
  <si>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</si>
  <si>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</si>
  <si>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</si>
  <si>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</si>
  <si>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</si>
  <si>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</si>
  <si>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</si>
  <si>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</si>
  <si>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</si>
  <si>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</si>
  <si>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</si>
  <si>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</si>
  <si>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</si>
  <si>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</si>
  <si>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</si>
  <si>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</si>
  <si>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</si>
  <si>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</si>
  <si>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</si>
  <si>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</si>
  <si>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</si>
  <si>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</si>
  <si>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</si>
  <si>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</si>
  <si>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111212211</t>
  </si>
  <si>
    <t>Odstranění nevhodných dřevin do 100 m2 v do 1 m s odstraněním pařezů v rovině nebo svahu do 1:5</t>
  </si>
  <si>
    <t>m2</t>
  </si>
  <si>
    <t>CS ÚRS 2023 01</t>
  </si>
  <si>
    <t>4</t>
  </si>
  <si>
    <t>-495418269</t>
  </si>
  <si>
    <t>VV</t>
  </si>
  <si>
    <t>"Odstranění keřů, odvoz, výšky do 1 m, s odstraněním pařezu, plochy do 100 m2 v rovině" 4,7</t>
  </si>
  <si>
    <t>111212351</t>
  </si>
  <si>
    <t>Odstranění nevhodných dřevin do 100 m2 v přes 1 m s odstraněním pařezů v rovině nebo svahu do 1:5</t>
  </si>
  <si>
    <t>-1579559037</t>
  </si>
  <si>
    <t>"Výkaz výměr dle  BILANČNÍ TABULKY, viz. Příloha PD"</t>
  </si>
  <si>
    <t>"probírky porostů výšky do 3 m, odvoz, s odstraněním pařezu, plochy do 100 m2 v rovině" 6</t>
  </si>
  <si>
    <t>"probírky porostů výšky do 4 m, odvoz, s odstraněním pařezu, plochy do 100 m2 v rovině" 42,8</t>
  </si>
  <si>
    <t>"probírky porostů výšky do 5 m, odvoz, s odstraněním pařezu, plochy do 100 m2 v rovině" 4</t>
  </si>
  <si>
    <t>"Odstranění keřů, odvoz, výšky nad 1 m, s odstraněním pařezu, plochy do 100 m2 v rovině"4,7</t>
  </si>
  <si>
    <t>Mezisoučet</t>
  </si>
  <si>
    <t>3</t>
  </si>
  <si>
    <t>112101101</t>
  </si>
  <si>
    <t>Odstranění stromů listnatých průměru kmene přes 100 do 300 mm</t>
  </si>
  <si>
    <t>kus</t>
  </si>
  <si>
    <t>674845175</t>
  </si>
  <si>
    <t>"kácení listnatých dřevin, odvoz; průměr na pařezu do 10 cm" 4</t>
  </si>
  <si>
    <t>"kácení listnatých dřevin, odvoz; průměr na pařezu do 20 cm" 11</t>
  </si>
  <si>
    <t>"kácení listnatých dřevin, odvoz; průměr na pařezu do 30 cm" 4</t>
  </si>
  <si>
    <t>112101102</t>
  </si>
  <si>
    <t>Odstranění stromů listnatých průměru kmene přes 300 do 500 mm</t>
  </si>
  <si>
    <t>1129787486</t>
  </si>
  <si>
    <t>"kácení listnatých dřevin, odvoz; průměr na pařezu do 40 cm" 2</t>
  </si>
  <si>
    <t>"kácení listnatých dřevin, odvoz; průměr na pařezu do 50 cm" 1</t>
  </si>
  <si>
    <t>5</t>
  </si>
  <si>
    <t>112101103</t>
  </si>
  <si>
    <t>Odstranění stromů listnatých průměru kmene přes 500 do 700 mm</t>
  </si>
  <si>
    <t>1299608684</t>
  </si>
  <si>
    <t>"kácení listnatých dřevin, odvoz; průměr na pařezu do 60 cm" 1</t>
  </si>
  <si>
    <t>"kácení listnatých dřevin, odvoz; průměr na pařezu do 70 cm" 1</t>
  </si>
  <si>
    <t>6</t>
  </si>
  <si>
    <t>112101106</t>
  </si>
  <si>
    <t>Odstranění stromů listnatých průměru kmene přes 1100 do 1300 mm</t>
  </si>
  <si>
    <t>-1586909700</t>
  </si>
  <si>
    <t>"kácení listnatých dřevin, odvoz; průměr na pařezu do 130 cm"1</t>
  </si>
  <si>
    <t>7</t>
  </si>
  <si>
    <t>112111119-91</t>
  </si>
  <si>
    <t>Náklady na kompostování, recyklaci, likvidaci:  křovin - ve vlastním odpadovém hospodářství zhotovitele nebo poplatek za uložení kompostárně, skládce: kod odpadu 20 02 01</t>
  </si>
  <si>
    <t>Vlastní</t>
  </si>
  <si>
    <t>410200820</t>
  </si>
  <si>
    <t>" skládka / kompostárna vč. poplatku za skládkovné nebo recyklace na vlastní náklady ve vlastním odpadovém hospodářství "</t>
  </si>
  <si>
    <t>"poplatek za likvidaci hmoty po odstranění nevhodných dřevin, odvoz, výšky přes 1 m, s odstraněním pařezu, plochy do 100 m2 v rovině" 57,5</t>
  </si>
  <si>
    <t>"poplatek za likvidaci hmoty po odstranění nevhodných dřevin, odvoz, výšky do 1 m, s odstraněním pařezu, plochy do 100 m2 v rovině" 4,7</t>
  </si>
  <si>
    <t>8</t>
  </si>
  <si>
    <t>112211111-92</t>
  </si>
  <si>
    <t>Náklady na kompostování, recyklaci, likvidaci: větví + pařezů  ze stromů do D 0,30m - ve vlastním odpadovém hospodářství zhotovitele nebo poplatek za uložení kompostárně, skládce: kod dopadu 20 02 01</t>
  </si>
  <si>
    <t>1915640160</t>
  </si>
  <si>
    <t>"Poplatek za likvidaci hmoty z listnatých dřevin vč. pařezu, průměr na pařezu do 10 cm" 4</t>
  </si>
  <si>
    <t>"Poplatek za likvidaci hmoty z listnatých dřevin vč. pařezu, průměr na pařezu do 20 cm" 11</t>
  </si>
  <si>
    <t>"Poplatek za likvidaci hmoty z jehličnatých dřevin vč. pařezu, průměr na pařezu do 30 cm" 4</t>
  </si>
  <si>
    <t>9</t>
  </si>
  <si>
    <t>112211112-B92</t>
  </si>
  <si>
    <t>Náklady na kompostování, recyklaci, likvidaci: větví + pařezů  ze stromů od 0,30 m do D 0,50 m - ve vlastním odpadovém hospodářství zhotovitele nebo poplatek za uložení kompostárně, skládce: kod dopadu 20 02 01</t>
  </si>
  <si>
    <t>1623849329</t>
  </si>
  <si>
    <t>"Poplatek za likvidaci hmoty z listnatých dřevin vč. pařezu, průměr na pařezu do 40 cm" 2</t>
  </si>
  <si>
    <t>"Poplatek za likvidaci hmoty z listnatých dřevin vč. pařezu, průměr na pařezu do 50 cm" 1</t>
  </si>
  <si>
    <t>10</t>
  </si>
  <si>
    <t>112211113-92</t>
  </si>
  <si>
    <t>Náklady na kompostování, recyklaci, likvidaci: větví + pařezů  ze stromů od 0,50 m do D 1,10 m - ve vlastním odpadovém hospodářství zhotovitele nebo poplatek za uložení kompostárně, skládce: kod dopadu 20 02 01</t>
  </si>
  <si>
    <t>1906610967</t>
  </si>
  <si>
    <t>"Poplatek za likvidaci hmoty z listnatých dřevin vč. pařezu, průměr na pařezu do 60 cm" 1</t>
  </si>
  <si>
    <t>"Poplatek za likvidaci hmoty z listnatých dřevin vč. pařezu, průměr na pařezu do 70 cm" 1</t>
  </si>
  <si>
    <t>"Poplatek za likvidaci hmoty z listnatých dřevin vč. pařezu, průměr na pařezu do 130 cm" 1</t>
  </si>
  <si>
    <t>11</t>
  </si>
  <si>
    <t>112251101</t>
  </si>
  <si>
    <t>Odstranění pařezů průměru přes 100 do 300 mm</t>
  </si>
  <si>
    <t>2128133371</t>
  </si>
  <si>
    <t>"odstranění  pařezů listnatých dřevin průměr na pařezu do 10 cm" 4</t>
  </si>
  <si>
    <t>"odstranění  pařezů listnatých dřevin průměr na pařezu do 20 cm" 11</t>
  </si>
  <si>
    <t>"odstranění  pařezů listnatých dřevin; průměr na pařezu do 30 cm" 14</t>
  </si>
  <si>
    <t>"odstranění  pařezů listnatých dřevin; průměr na pařezu 15 cm" 1</t>
  </si>
  <si>
    <t>"odstranění  pařezů listnatých dřevin; průměr na pařezu 18 cm" 1</t>
  </si>
  <si>
    <t>"odstranění  pařezů listnatých dřevin; průměr na pařezu 20 cm" 3</t>
  </si>
  <si>
    <t>"odstranění  pařezů listnatých dřevin; průměr na pařezu 25 cm" 2</t>
  </si>
  <si>
    <t>"odstranění  pařezů listnatých dřevin; průměr na pařezu 30 cm" 1</t>
  </si>
  <si>
    <t>12</t>
  </si>
  <si>
    <t>112251102</t>
  </si>
  <si>
    <t>Odstranění pařezů průměru přes 300 do 500 mm</t>
  </si>
  <si>
    <t>388085959</t>
  </si>
  <si>
    <t>"odstranění  pařezů listnatých dřevin; průměr na pařezu do 40 cm" 2</t>
  </si>
  <si>
    <t>"odstranění  pařezů listnatých dřevin; průměr na pařezu do 50 cm" 1</t>
  </si>
  <si>
    <t>"odstranění  pařezů listnatých dřevin; průměr na pařezu 35 cm" 1</t>
  </si>
  <si>
    <t>"odstranění  pařezů listnatých dřevin; průměr na pařezu 40 cm" 1</t>
  </si>
  <si>
    <t>13</t>
  </si>
  <si>
    <t>112251103</t>
  </si>
  <si>
    <t>Odstranění pařezů průměru přes 500 do 700 mm</t>
  </si>
  <si>
    <t>-854834490</t>
  </si>
  <si>
    <t>"odstranění  pařezů listnatých dřevin; průměr na pařezu do 60 cm" 1</t>
  </si>
  <si>
    <t>"odstranění  pařezů listnatých dřevin; průměr na pařezu do 70 cm" 1</t>
  </si>
  <si>
    <t>14</t>
  </si>
  <si>
    <t>112251107</t>
  </si>
  <si>
    <t>Odstranění pařezů průměru přes 1100 do 1300 mm</t>
  </si>
  <si>
    <t>-579779377</t>
  </si>
  <si>
    <t>"odstranění  pařezů listnatých dřevin; průměr na pařezu do 130 cm"1</t>
  </si>
  <si>
    <t>162201401</t>
  </si>
  <si>
    <t>Vodorovné přemístění větví stromů listnatých do 1 km D kmene přes 100 do 300 mm</t>
  </si>
  <si>
    <t>-502603434</t>
  </si>
  <si>
    <t>19</t>
  </si>
  <si>
    <t>16</t>
  </si>
  <si>
    <t>162201402</t>
  </si>
  <si>
    <t>Vodorovné přemístění větví stromů listnatých do 1 km D kmene přes 300 do 500 mm</t>
  </si>
  <si>
    <t>13406441</t>
  </si>
  <si>
    <t>17</t>
  </si>
  <si>
    <t>162201403</t>
  </si>
  <si>
    <t>Vodorovné přemístění větví stromů listnatých do 1 km D kmene přes 500 do 700 mm</t>
  </si>
  <si>
    <t>-1254235266</t>
  </si>
  <si>
    <t>18</t>
  </si>
  <si>
    <t>162201411</t>
  </si>
  <si>
    <t>Vodorovné přemístění kmenů stromů listnatých do 1 km D kmene přes 100 do 300 mm</t>
  </si>
  <si>
    <t>1482926049</t>
  </si>
  <si>
    <t>162201412</t>
  </si>
  <si>
    <t>Vodorovné přemístění kmenů stromů listnatých do 1 km D kmene přes 300 do 500 mm</t>
  </si>
  <si>
    <t>1812443836</t>
  </si>
  <si>
    <t>20</t>
  </si>
  <si>
    <t>162201413</t>
  </si>
  <si>
    <t>Vodorovné přemístění kmenů stromů listnatých do 1 km D kmene přes 500 do 700 mm</t>
  </si>
  <si>
    <t>2036577772</t>
  </si>
  <si>
    <t>162201421</t>
  </si>
  <si>
    <t>Vodorovné přemístění pařezů do 1 km D přes 100 do 300 mm</t>
  </si>
  <si>
    <t>1406272823</t>
  </si>
  <si>
    <t>22</t>
  </si>
  <si>
    <t>162201422</t>
  </si>
  <si>
    <t>Vodorovné přemístění pařezů do 1 km D přes 300 do 500 mm</t>
  </si>
  <si>
    <t>-319577379</t>
  </si>
  <si>
    <t>23</t>
  </si>
  <si>
    <t>162201423</t>
  </si>
  <si>
    <t>Vodorovné přemístění pařezů do 1 km D přes 500 do 700 mm</t>
  </si>
  <si>
    <t>1418015477</t>
  </si>
  <si>
    <t>24</t>
  </si>
  <si>
    <t>162201501</t>
  </si>
  <si>
    <t>Vodorovné přemístění větví stromů listnatých do 1 km D kmene přes 1100 do 1300 mm</t>
  </si>
  <si>
    <t>458990185</t>
  </si>
  <si>
    <t>25</t>
  </si>
  <si>
    <t>162201511</t>
  </si>
  <si>
    <t>Vodorovné přemístění kmenů stromů listnatých do 1 km D kmene přes 1100 do 1300 mm</t>
  </si>
  <si>
    <t>51390312</t>
  </si>
  <si>
    <t>26</t>
  </si>
  <si>
    <t>162301501</t>
  </si>
  <si>
    <t>Vodorovné přemístění křovin do 5 km D kmene do 100 mm</t>
  </si>
  <si>
    <t>1537339841</t>
  </si>
  <si>
    <t>57,5+4,7</t>
  </si>
  <si>
    <t>27</t>
  </si>
  <si>
    <t>162301931</t>
  </si>
  <si>
    <t>Příplatek k vodorovnému přemístění větví stromů listnatých D kmene přes 100 do 300 mm ZKD 1 km</t>
  </si>
  <si>
    <t>-1354331712</t>
  </si>
  <si>
    <t>19*10</t>
  </si>
  <si>
    <t>28</t>
  </si>
  <si>
    <t>162301932</t>
  </si>
  <si>
    <t>Příplatek k vodorovnému přemístění větví stromů listnatých D kmene přes 300 do 500 mm ZKD 1 km</t>
  </si>
  <si>
    <t>2010789972</t>
  </si>
  <si>
    <t>3*10</t>
  </si>
  <si>
    <t>29</t>
  </si>
  <si>
    <t>162301933</t>
  </si>
  <si>
    <t>Příplatek k vodorovnému přemístění větví stromů listnatých D kmene přes 500 do 700 mm ZKD 1 km</t>
  </si>
  <si>
    <t>1673348167</t>
  </si>
  <si>
    <t>2*10</t>
  </si>
  <si>
    <t>30</t>
  </si>
  <si>
    <t>162301936</t>
  </si>
  <si>
    <t>Příplatek k vodorovnému přemístění větví stromů listnatých D kmene přes 1100 do 1300 mm ZKD 1 km</t>
  </si>
  <si>
    <t>1992100523</t>
  </si>
  <si>
    <t>1*10</t>
  </si>
  <si>
    <t>31</t>
  </si>
  <si>
    <t>162301951</t>
  </si>
  <si>
    <t>Příplatek k vodorovnému přemístění kmenů stromů listnatých D kmene přes 100 do 300 mm ZKD 1 km</t>
  </si>
  <si>
    <t>45382659</t>
  </si>
  <si>
    <t>32</t>
  </si>
  <si>
    <t>162301952</t>
  </si>
  <si>
    <t>Příplatek k vodorovnému přemístění kmenů stromů listnatých D kmene přes 300 do 500 mm ZKD 1 km</t>
  </si>
  <si>
    <t>714969307</t>
  </si>
  <si>
    <t>33</t>
  </si>
  <si>
    <t>162301953</t>
  </si>
  <si>
    <t>Příplatek k vodorovnému přemístění kmenů stromů listnatých D kmene přes 500 do 700 mm ZKD 1 km</t>
  </si>
  <si>
    <t>1149686657</t>
  </si>
  <si>
    <t>34</t>
  </si>
  <si>
    <t>162301956</t>
  </si>
  <si>
    <t>Příplatek k vodorovnému přemístění kmenů stromů listnatých D kmene přes 1100 do 1300 mm ZKD 1 km</t>
  </si>
  <si>
    <t>1814365617</t>
  </si>
  <si>
    <t>35</t>
  </si>
  <si>
    <t>162301971</t>
  </si>
  <si>
    <t>Příplatek k vodorovnému přemístění pařezů D přes 100 do 300 mm ZKD 1 km</t>
  </si>
  <si>
    <t>-154370122</t>
  </si>
  <si>
    <t>(19)*10</t>
  </si>
  <si>
    <t>36</t>
  </si>
  <si>
    <t>162301972</t>
  </si>
  <si>
    <t>Příplatek k vodorovnému přemístění pařezů D přes 300 do 500 mm ZKD 1 km</t>
  </si>
  <si>
    <t>-977689954</t>
  </si>
  <si>
    <t>(3)*10</t>
  </si>
  <si>
    <t>37</t>
  </si>
  <si>
    <t>162301973</t>
  </si>
  <si>
    <t>Příplatek k vodorovnému přemístění pařezů D přes 500 do 700 mm ZKD 1 km</t>
  </si>
  <si>
    <t>819562162</t>
  </si>
  <si>
    <t>(2)*10</t>
  </si>
  <si>
    <t>38</t>
  </si>
  <si>
    <t>162301976</t>
  </si>
  <si>
    <t>Příplatek k vodorovnému přemístění pařezů D přes 1100 do 1300 mm ZKD 1 km</t>
  </si>
  <si>
    <t>-1088094350</t>
  </si>
  <si>
    <t>39</t>
  </si>
  <si>
    <t>174111111</t>
  </si>
  <si>
    <t>Zásyp jam po vyfrézovaných pařezech hl do 0,2 m v rovině nebo na svahu do 1:5</t>
  </si>
  <si>
    <t>-1738183365</t>
  </si>
  <si>
    <t>"zásyp po odstranění pařezů a kořenových náběhů nevhodných dřevin" 62,2</t>
  </si>
  <si>
    <t>40</t>
  </si>
  <si>
    <t>174251201</t>
  </si>
  <si>
    <t>Zásyp jam po pařezech D pařezů do 300 mm strojně</t>
  </si>
  <si>
    <t>1909990338</t>
  </si>
  <si>
    <t>"zásyp po odstranění pařezů listnatých dřevin vč. materiálu; průměr na pařezu do 10 cm" 4</t>
  </si>
  <si>
    <t>"zásyp po odstranění pařezů listnatých dřevin vč. materiálu; průměr na pařezu do 20 cm" 11</t>
  </si>
  <si>
    <t>"zásyp po odstranění pařezů listnatých dřevin vč. materiálu; průměr na pařezu do 30 cm" 4</t>
  </si>
  <si>
    <t>"zásyp po odstranění pařezu; průměr na pařezu do 30 cm" 8</t>
  </si>
  <si>
    <t>41</t>
  </si>
  <si>
    <t>174251202</t>
  </si>
  <si>
    <t>Zásyp jam po pařezech D pařezů přes 300 do 500 mm strojně</t>
  </si>
  <si>
    <t>-860089558</t>
  </si>
  <si>
    <t>"zásyp po odstranění pařezů listnatých dřevin vč. materiálu; průměr na pařezu do 40 cm" 2</t>
  </si>
  <si>
    <t>"zásyp po odstranění pařezů listnatých dřevin vč. materiálu; průměr na pařezu do 50 cm" 1</t>
  </si>
  <si>
    <t>"zásyp po odstranění pařezu; průměr na pařezu do 40 cm" 2</t>
  </si>
  <si>
    <t>42</t>
  </si>
  <si>
    <t>174251203</t>
  </si>
  <si>
    <t>Zásyp jam po pařezech D pařezů přes 500 do 700 mm strojně</t>
  </si>
  <si>
    <t>-383899926</t>
  </si>
  <si>
    <t>"zásyp po odstranění pařezů listnatých dřevin vč. materiálu; průměr na pařezu do 60 cm" 1</t>
  </si>
  <si>
    <t>"zásyp po odstranění pařezů listnatých dřevin vč. materiálu; průměr na pařezu do 70 cm" 1</t>
  </si>
  <si>
    <t>43</t>
  </si>
  <si>
    <t>174251206</t>
  </si>
  <si>
    <t>Zásyp jam po pařezech D pařezů přes 1100 do 1300 mm strojně</t>
  </si>
  <si>
    <t>1527852497</t>
  </si>
  <si>
    <t>44</t>
  </si>
  <si>
    <t>184818231</t>
  </si>
  <si>
    <t>Ochrana kmene průměru do 300 mm bedněním výšky do 2 m</t>
  </si>
  <si>
    <t>1404343871</t>
  </si>
  <si>
    <t>"ochrana stromů při stavební činnosti - průměr kmene do 30 cm" 21</t>
  </si>
  <si>
    <t>45</t>
  </si>
  <si>
    <t>184818232</t>
  </si>
  <si>
    <t>Ochrana kmene průměru přes 300 do 500 mm bedněním výšky do 2 m</t>
  </si>
  <si>
    <t>-1746373879</t>
  </si>
  <si>
    <t>"ochrana stromů při stavební činnosti - průměr kmene 30-50 cm" 5</t>
  </si>
  <si>
    <t>46</t>
  </si>
  <si>
    <t>184818233</t>
  </si>
  <si>
    <t>Ochrana kmene průměru přes 500 do 700 mm bedněním výšky do 2 m</t>
  </si>
  <si>
    <t>-237666436</t>
  </si>
  <si>
    <t>"ochrana stromů při stavební činnosti - průměr kmene 50-70 cm" 1</t>
  </si>
  <si>
    <t>47</t>
  </si>
  <si>
    <t>184818234</t>
  </si>
  <si>
    <t>Ochrana kmene průměru přes 700 do 900 mm bedněním výšky do 2 m</t>
  </si>
  <si>
    <t>2035731600</t>
  </si>
  <si>
    <t>"ochrana stromů při stavební činnosti - průměr kmene 70-90 cm" 1</t>
  </si>
  <si>
    <t>48</t>
  </si>
  <si>
    <t>184852322</t>
  </si>
  <si>
    <t>Řez stromu výchovný alejových stromů v přes 4 do 6 m</t>
  </si>
  <si>
    <t>1150442657</t>
  </si>
  <si>
    <t>49</t>
  </si>
  <si>
    <t>184852233</t>
  </si>
  <si>
    <t>Řez stromu zdravotní o ploše koruny do 30 m2 lezeckou technikou</t>
  </si>
  <si>
    <t>-881655022</t>
  </si>
  <si>
    <t>"řez ovocných dřevin do 30 m2" 10</t>
  </si>
  <si>
    <t>50</t>
  </si>
  <si>
    <t>184852234</t>
  </si>
  <si>
    <t>Řez stromu zdravotní o ploše koruny přes 30 do 60 m2 lezeckou technikou</t>
  </si>
  <si>
    <t>-2021801423</t>
  </si>
  <si>
    <t>"řez ovocných dřevin 30-60 m2" 10</t>
  </si>
  <si>
    <t>51</t>
  </si>
  <si>
    <t>184852235</t>
  </si>
  <si>
    <t>Řez stromu zdravotní o ploše koruny přes 60 do 90 m2 lezeckou technikou</t>
  </si>
  <si>
    <t>202760838</t>
  </si>
  <si>
    <t>"řez ovocných dřevin 60-90 m2" 11</t>
  </si>
  <si>
    <t>52</t>
  </si>
  <si>
    <t>184852236</t>
  </si>
  <si>
    <t>Řez stromu zdravotní o ploše koruny přes 90 do 120 m2 lezeckou technikou</t>
  </si>
  <si>
    <t>1778361622</t>
  </si>
  <si>
    <t>"řez ovocných dřevin 90-120 m2" 3</t>
  </si>
  <si>
    <t>53</t>
  </si>
  <si>
    <t>184852237</t>
  </si>
  <si>
    <t>Řez stromu zdravotní o ploše koruny přes 120 do 150 m2 lezeckou technikou</t>
  </si>
  <si>
    <t>1960626559</t>
  </si>
  <si>
    <t>"řez ovocných dřevin 120-150 m2" 1</t>
  </si>
  <si>
    <t>54</t>
  </si>
  <si>
    <t>184852238</t>
  </si>
  <si>
    <t>Řez stromu zdravotní o ploše koruny přes 150 do 180 m2 lezeckou technikou</t>
  </si>
  <si>
    <t>-293639983</t>
  </si>
  <si>
    <t>"řez ovocných dřevin 150-180 m2" 3</t>
  </si>
  <si>
    <t>55</t>
  </si>
  <si>
    <t>184852246</t>
  </si>
  <si>
    <t>Řez stromu zdravotní o ploše koruny přes 360 do 390 m2 lezeckou technikou</t>
  </si>
  <si>
    <t>521100950</t>
  </si>
  <si>
    <t>"řez ovocných dřevin 360-390 m2" 1</t>
  </si>
  <si>
    <t>56</t>
  </si>
  <si>
    <t>184852249</t>
  </si>
  <si>
    <t>Řez stromu zdravotní o ploše koruny přes 450 do 480 m2 lezeckou technikou</t>
  </si>
  <si>
    <t>1507003983</t>
  </si>
  <si>
    <t>57</t>
  </si>
  <si>
    <t>184852252</t>
  </si>
  <si>
    <t>Řez stromu zdravotní o ploše koruny přes 510 do 540 m2 lezeckou technikou</t>
  </si>
  <si>
    <t>1652456786</t>
  </si>
  <si>
    <t>58</t>
  </si>
  <si>
    <t>998231311</t>
  </si>
  <si>
    <t>Přesun hmot pro sadovnické a krajinářské úpravy vodorovně do 5000 m</t>
  </si>
  <si>
    <t>t</t>
  </si>
  <si>
    <t>1178411029</t>
  </si>
  <si>
    <t>SO 01.2 - Přesadba stromů</t>
  </si>
  <si>
    <t>HSV - Práce a dodávky HSV</t>
  </si>
  <si>
    <t xml:space="preserve">    01.2.a - PŘESADBA STROMŮ</t>
  </si>
  <si>
    <t xml:space="preserve">    01.2.b - Rozvojová péče do konce vegetačního období v rámci podzimní výsadby</t>
  </si>
  <si>
    <t>Práce a dodávky HSV</t>
  </si>
  <si>
    <t>01.2.a</t>
  </si>
  <si>
    <t>PŘESADBA STROMŮ</t>
  </si>
  <si>
    <t>184502114</t>
  </si>
  <si>
    <t>Vyzvednutí dřeviny k přesazení s balem D přes 0,6 do 0,8 m v rovině a svahu do 1:5</t>
  </si>
  <si>
    <t>1910356659</t>
  </si>
  <si>
    <t>"vyjmutí stromu o průměru 80 cm speciální mechanizací" 13</t>
  </si>
  <si>
    <t>171201231-11</t>
  </si>
  <si>
    <t>Náklady na recyklaci zeminy a kamení ve vlastním odpadovém hospodářství zhotovitele nebo poplatek za uložení na recyklační skládce  kód odpadu 17 05 04</t>
  </si>
  <si>
    <t>1804240132</t>
  </si>
  <si>
    <t>"odvoz (do 20km) odpadu na skládku (výměna za substrát)  je započten v ceně jam s výměnou"</t>
  </si>
  <si>
    <t xml:space="preserve">"Odvoz odpadu na skládku / kompost vč. poplatku za skládkovné nebo recyklace na vlastní náklady ve vlastním odpadovém hospodářství" </t>
  </si>
  <si>
    <t>"výsadba stromů s výměnou 50 % půdy" (13*0,5)*1,75</t>
  </si>
  <si>
    <t>183101221</t>
  </si>
  <si>
    <t>Jamky pro výsadbu s výměnou 50 % půdy zeminy skupiny 1 až 4 obj přes 0,4 do 1 m3 v rovině a svahu do 1:5</t>
  </si>
  <si>
    <t>477229718</t>
  </si>
  <si>
    <t>"Hloubení jamek pro výsadbu dřevin s výměnou půdy z 50%, objem 1 m3" 13</t>
  </si>
  <si>
    <t>M</t>
  </si>
  <si>
    <t>10321100-B1</t>
  </si>
  <si>
    <t>substrát: 40% ornice, 30% kompost, 30% ostrohranný štěrk fr. 4/8 mm</t>
  </si>
  <si>
    <t>m3</t>
  </si>
  <si>
    <t>vlastní</t>
  </si>
  <si>
    <t>1382898105</t>
  </si>
  <si>
    <t>"substrát: 40% ornice, 30% kompost, 30% ostrohranný štěrk fr. 4/8 mm vč. sléhavosti 40%" 13*0,5*1,4</t>
  </si>
  <si>
    <t>183403132</t>
  </si>
  <si>
    <t>Obdělání půdy rytím v zemině skupiny 3 v rovině a svahu do 1:5</t>
  </si>
  <si>
    <t>-1482005938</t>
  </si>
  <si>
    <t>"Mechan. rozpojení dna a stěn jámy pro výsadbu stromu"</t>
  </si>
  <si>
    <t>"dno" (13*1*1)</t>
  </si>
  <si>
    <t>"stěny" (13*2*2*1)</t>
  </si>
  <si>
    <t>184102116</t>
  </si>
  <si>
    <t>Výsadba dřeviny s balem D přes 0,6 do 0,8 m do jamky se zalitím v rovině a svahu do 1:5</t>
  </si>
  <si>
    <t>798743319</t>
  </si>
  <si>
    <t>"Výsadba stromů listnatých " 13</t>
  </si>
  <si>
    <t>184215133</t>
  </si>
  <si>
    <t>Ukotvení kmene dřevin v rovině nebo na svahu do 1:5 třemi kůly D do 0,1 m dl přes 2 do 3 m</t>
  </si>
  <si>
    <t>-887867687</t>
  </si>
  <si>
    <t>"nadzemní kotvení - 3 kůly dřevěné impregnované dl 3,5 m, spojovací příčky, dráty, pásky" 13</t>
  </si>
  <si>
    <t>"Položka je vč. dodávek drátů a pásky a jutoviny"</t>
  </si>
  <si>
    <t>60591257-25</t>
  </si>
  <si>
    <t>kůl vyvazovací dřevěný impregnovaný D 8cm dl 3 m</t>
  </si>
  <si>
    <t>-1457236130</t>
  </si>
  <si>
    <t>"nadzemní kotvení 3 kůly" 13*3</t>
  </si>
  <si>
    <t>60591320-1</t>
  </si>
  <si>
    <t>dřevěná půlkulatina odkorněná D 6 cm</t>
  </si>
  <si>
    <t>m</t>
  </si>
  <si>
    <t>-13741348</t>
  </si>
  <si>
    <t>"2 řady spojovacích příčlí kotvících kůlů (dl. cca 1,1 a 0,8 m)"</t>
  </si>
  <si>
    <t>(13*3*1,1)*1,1</t>
  </si>
  <si>
    <t>(13*3*0,8)*1,1</t>
  </si>
  <si>
    <t>184215413</t>
  </si>
  <si>
    <t>Zhotovení závlahové mísy dřevin D přes 1,0 m v rovině nebo na svahu do 1:5</t>
  </si>
  <si>
    <t>1140650597</t>
  </si>
  <si>
    <t>"zhotovení závlahové mísy" 13</t>
  </si>
  <si>
    <t>184911421</t>
  </si>
  <si>
    <t>Mulčování rostlin kůrou tl do 0,1 m v rovině a svahu do 1:5</t>
  </si>
  <si>
    <t>1854814432</t>
  </si>
  <si>
    <t>"mulčování výsadbové jámy kůrou tl. 100 mm" 0,8*13</t>
  </si>
  <si>
    <t>184501141-09</t>
  </si>
  <si>
    <t>Zhotovení obalu z plastové chráničky kmene proti poškození sekačkou - v rovině a svahu do 1:5</t>
  </si>
  <si>
    <t>ks</t>
  </si>
  <si>
    <t>1621490824</t>
  </si>
  <si>
    <t>"chránička kmene proti poškození strunovou sekačkou" 13</t>
  </si>
  <si>
    <t>61894009-01</t>
  </si>
  <si>
    <t>chránička kmene proti poškození strunovou sekačkou - polyethylen PE, zelená: v.21cm, dl. 36cm (1ks pro kmen do D11cm, pro větší D spoje zámky více ks)</t>
  </si>
  <si>
    <t>1083549184</t>
  </si>
  <si>
    <t>"chránička kmene proti poškození strunovou sekačkou" 13*3</t>
  </si>
  <si>
    <t>185802114</t>
  </si>
  <si>
    <t>Hnojení půdy umělým hnojivem k jednotlivým rostlinám v rovině a svahu do 1:5</t>
  </si>
  <si>
    <t>1971181462</t>
  </si>
  <si>
    <t>"hnojení tabletovým pomalu rozpustným hnojivem 5 ks/ strom" 13*5*0,010*0,001</t>
  </si>
  <si>
    <t>25111111-01</t>
  </si>
  <si>
    <t xml:space="preserve">hnojivo postupně rozpustné k rostlinám - tablety 10g </t>
  </si>
  <si>
    <t>1576335486</t>
  </si>
  <si>
    <t>"tabletové hnojivo s postupným uvolňováním 10g/ks" 13*5*1,03</t>
  </si>
  <si>
    <t>185804312</t>
  </si>
  <si>
    <t>Zalití rostlin vodou plocha přes 20 m2</t>
  </si>
  <si>
    <t>-723185392</t>
  </si>
  <si>
    <t>"zalití po výsadbě 100 l / strom" 13*0,1*1</t>
  </si>
  <si>
    <t>"v ceně je i dodávka vody (bez dovozu)"</t>
  </si>
  <si>
    <t>185851121</t>
  </si>
  <si>
    <t>Dovoz vody pro zálivku rostlin za vzdálenost do 1000 m</t>
  </si>
  <si>
    <t>929028614</t>
  </si>
  <si>
    <t>185851129</t>
  </si>
  <si>
    <t>Příplatek k dovozu vody pro zálivku rostlin do 1000 m ZKD 1000 m</t>
  </si>
  <si>
    <t>1995507361</t>
  </si>
  <si>
    <t>" cenu (počet km) za dovozovou vzdálenost si dodavatel upraví dle vlastních možností "</t>
  </si>
  <si>
    <t>211531111-32</t>
  </si>
  <si>
    <t>Výplň odvodňovacích žeber nebo trativodů kamenivem hrubým drceným frakce 16 až 32 mm</t>
  </si>
  <si>
    <t>-1379113391</t>
  </si>
  <si>
    <t>"drenážní vrstva štěrk 16/32" (13*0,1)</t>
  </si>
  <si>
    <t>2073647618</t>
  </si>
  <si>
    <t>01.2.b</t>
  </si>
  <si>
    <t>Rozvojová péče do konce vegetačního období v rámci podzimní výsadby</t>
  </si>
  <si>
    <t>184801121</t>
  </si>
  <si>
    <t>Ošetřování vysazených dřevin soliterních v rovině a svahu do 1:5</t>
  </si>
  <si>
    <t>-380381118</t>
  </si>
  <si>
    <t>"V cenách jsou započteny i náklady na odplevelení s nakypřením nebo vypletí"</t>
  </si>
  <si>
    <t>"odstranění poškozených částí dřeviny s případným složením odpadu na hromady"</t>
  </si>
  <si>
    <t>"naložení na DP, odvoz do 20 km a s jeho složením "</t>
  </si>
  <si>
    <t>"ošetření dřevin po výsadbě 2x cykl"</t>
  </si>
  <si>
    <t>"vč.  vypletí  závlah.mísy  2* cykl" 13*2</t>
  </si>
  <si>
    <t>184852321</t>
  </si>
  <si>
    <t>Řez stromu výchovný špičáků a keřových stromů v do 4 m</t>
  </si>
  <si>
    <t>-1644616036</t>
  </si>
  <si>
    <t>"výchovný řez 1x" 13</t>
  </si>
  <si>
    <t>184911111-03</t>
  </si>
  <si>
    <t>Znovuuvázání dřeviny ke kůlům</t>
  </si>
  <si>
    <t>-1160879017</t>
  </si>
  <si>
    <t>"kontrola kotvení" 13</t>
  </si>
  <si>
    <t>1831702472</t>
  </si>
  <si>
    <t>"zálivka 10*100 l / strom" 13*0,1*10</t>
  </si>
  <si>
    <t>1192908695</t>
  </si>
  <si>
    <t>1506364459</t>
  </si>
  <si>
    <t>cISodkopS02</t>
  </si>
  <si>
    <t>21,44</t>
  </si>
  <si>
    <t>m3NASYPsan02</t>
  </si>
  <si>
    <t>107,2</t>
  </si>
  <si>
    <t>ODVOZzS02</t>
  </si>
  <si>
    <t>pISOdkop02</t>
  </si>
  <si>
    <t>79,66</t>
  </si>
  <si>
    <t>rODKOP02</t>
  </si>
  <si>
    <t>39,83</t>
  </si>
  <si>
    <t>rODKOPzS02</t>
  </si>
  <si>
    <t>10,72</t>
  </si>
  <si>
    <t>sODKOPzS02</t>
  </si>
  <si>
    <t>96,48</t>
  </si>
  <si>
    <t>SO 02 - ZPEVNĚNÉ PLOCHY A KOMUNIKACE vč. demolic</t>
  </si>
  <si>
    <t>21121</t>
  </si>
  <si>
    <t>45233100-0</t>
  </si>
  <si>
    <t>42.11.20</t>
  </si>
  <si>
    <t xml:space="preserve">HSV - Práce a dodávky HSV   </t>
  </si>
  <si>
    <t xml:space="preserve">    1.10 - Výměna podloží  (čerpání položek jen v případě realizace výměny podloží)</t>
  </si>
  <si>
    <t xml:space="preserve">    5 - Komunikace pozemní</t>
  </si>
  <si>
    <t xml:space="preserve">    9 - Ostatní konstrukce a práce, bourání   </t>
  </si>
  <si>
    <t xml:space="preserve">    997 - Přesun sutě   </t>
  </si>
  <si>
    <t xml:space="preserve">    998 - Přesun hmot   </t>
  </si>
  <si>
    <t xml:space="preserve">Práce a dodávky HSV   </t>
  </si>
  <si>
    <t>113106190</t>
  </si>
  <si>
    <t>Rozebrání vozovek ze silničních dílců se spárami vyplněnými kamenivem strojně pl do 50 m2</t>
  </si>
  <si>
    <t xml:space="preserve">Plocha před vchodem hřbitova - pruh z panelů   </t>
  </si>
  <si>
    <t xml:space="preserve">36,5   </t>
  </si>
  <si>
    <t>Součet</t>
  </si>
  <si>
    <t>113107243</t>
  </si>
  <si>
    <t>Odstranění podkladu živičného tl přes 100 do 150 mm strojně pl přes 200 m2</t>
  </si>
  <si>
    <t xml:space="preserve">Parkoviště - vybourání asfaltových ploch   </t>
  </si>
  <si>
    <t xml:space="preserve">416,0+12   </t>
  </si>
  <si>
    <t>113107321</t>
  </si>
  <si>
    <t>Odstranění podkladu z kameniva drceného tl do 100 mm strojně pl do 50 m2</t>
  </si>
  <si>
    <t xml:space="preserve">chodník u zdi - oprava krytu   </t>
  </si>
  <si>
    <t xml:space="preserve">vybourání štěrkových úseků bez asfaltu   </t>
  </si>
  <si>
    <t xml:space="preserve">43,0   </t>
  </si>
  <si>
    <t>113107342</t>
  </si>
  <si>
    <t>Odstranění podkladu živičného tl přes 50 do 100 mm strojně pl do 50 m2</t>
  </si>
  <si>
    <t xml:space="preserve">chodník u zdi- oprava krytu   </t>
  </si>
  <si>
    <t xml:space="preserve">vybourání ploch s asfaltovým krytem   </t>
  </si>
  <si>
    <t xml:space="preserve">92+14+83   </t>
  </si>
  <si>
    <t>113201111</t>
  </si>
  <si>
    <t>Vytrhání obrub chodníkových ležatých</t>
  </si>
  <si>
    <t xml:space="preserve">ul.Kárnikova - vybourání stávající kamenné dlažby   </t>
  </si>
  <si>
    <t xml:space="preserve">v místech sjezdu a u napojení chodníků   </t>
  </si>
  <si>
    <t xml:space="preserve">5,0+3,5+4,5   </t>
  </si>
  <si>
    <t>121151123</t>
  </si>
  <si>
    <t>Sejmutí ornice plochy přes 500 m2 tl vrstvy do 200 mm strojně</t>
  </si>
  <si>
    <t xml:space="preserve">Sejmutí svrchní vrstvy zeminy v tl.100mm   </t>
  </si>
  <si>
    <t xml:space="preserve">z vyznačených ploch   </t>
  </si>
  <si>
    <t xml:space="preserve">2240   </t>
  </si>
  <si>
    <t>122211101</t>
  </si>
  <si>
    <t>Odkopávky a prokopávky v hornině třídy těžitelnosti I, skupiny 3 ručně</t>
  </si>
  <si>
    <t>-869928671</t>
  </si>
  <si>
    <t>" ruční  odkopy  (dokopy pro ZP) "</t>
  </si>
  <si>
    <t>"  cca do 50 % z pásma IS (kabely, kořeny) dokop ručně 3.sk."</t>
  </si>
  <si>
    <t>(0,50*pISODKOP02)</t>
  </si>
  <si>
    <t xml:space="preserve">Součet   ruční  odkop </t>
  </si>
  <si>
    <t>122251104</t>
  </si>
  <si>
    <t>Odkopávky a prokopávky nezapažené v hornině třídy těžitelnosti I skupiny 3 objem do 500 m3 strojně</t>
  </si>
  <si>
    <t xml:space="preserve">Odkopy pro vytvoření zemní pláně zpevněných ploch   </t>
  </si>
  <si>
    <t xml:space="preserve">parkoviště s vstupem + park+přístupové chodníky   </t>
  </si>
  <si>
    <t xml:space="preserve">206,1+134,0+58,2   </t>
  </si>
  <si>
    <t>" - odpočet ruční  odkopy (dokopy pro ZP klem IS a kořenů stromů) "</t>
  </si>
  <si>
    <t>-rODKOP02</t>
  </si>
  <si>
    <t>129001101</t>
  </si>
  <si>
    <t>Příplatek za ztížení odkopávky nebo prokopávky v blízkosti inženýrských sítí</t>
  </si>
  <si>
    <t>-1073465915</t>
  </si>
  <si>
    <t>" pásmo křížení  s IS  a v kořenové zoně =výkr. Situace (zákres IS, stáv.stromů)  "</t>
  </si>
  <si>
    <t>"parkoviště se vstupem + park+přístupové chodníky   (pásmo IS=cca 20% z odkopů) "</t>
  </si>
  <si>
    <t>0,20*(206,1+134,0+58,2 )</t>
  </si>
  <si>
    <t xml:space="preserve">Mezisoučet  Pásmo  IS odkop   </t>
  </si>
  <si>
    <t>162351103</t>
  </si>
  <si>
    <t>Vodorovné přemístění přes 50 do 500 m výkopku/sypaniny z horniny třídy těžitelnosti I skupiny 1 až 3</t>
  </si>
  <si>
    <t xml:space="preserve">Přesuny zeminy na staveništi - na mezideponii+ zpět pro využití   </t>
  </si>
  <si>
    <t xml:space="preserve">zemina do násypů a dosypů   </t>
  </si>
  <si>
    <t xml:space="preserve">(14,6+105,3)*2   </t>
  </si>
  <si>
    <t>162751117</t>
  </si>
  <si>
    <t>Vodorovné přemístění přes 9 000 do 10000 m výkopku/sypaniny z horniny třídy těžitelnosti I skupiny 1 až 3</t>
  </si>
  <si>
    <t xml:space="preserve">Odvoz přebývající zeminy na skládku   </t>
  </si>
  <si>
    <t xml:space="preserve">sejmutá zemina   </t>
  </si>
  <si>
    <t xml:space="preserve">224,0   </t>
  </si>
  <si>
    <t xml:space="preserve">zemina z odkopávek   </t>
  </si>
  <si>
    <t xml:space="preserve">398,3-14,6-105,7   </t>
  </si>
  <si>
    <t xml:space="preserve">Součet   </t>
  </si>
  <si>
    <t xml:space="preserve">Dovoz upravené zeminy pro ohumusování   </t>
  </si>
  <si>
    <t xml:space="preserve">1460*0,1   </t>
  </si>
  <si>
    <t>162751119</t>
  </si>
  <si>
    <t>Příplatek k vodorovnému přemístění výkopku/sypaniny z horniny třídy těžitelnosti I skupiny 1 až 3 ZKD 1000 m přes 10000 m</t>
  </si>
  <si>
    <t xml:space="preserve">odvoz zeminy přes 10km do 15km   </t>
  </si>
  <si>
    <t xml:space="preserve">502,0*5   </t>
  </si>
  <si>
    <t xml:space="preserve">dovoz zeminy upravené pro ohumusování přes 10km do 15km   </t>
  </si>
  <si>
    <t xml:space="preserve">152,02*5   </t>
  </si>
  <si>
    <t>R1001</t>
  </si>
  <si>
    <t>Nákup - upravená zemina pro ohumusování -bez dopravy</t>
  </si>
  <si>
    <t xml:space="preserve"> vlastní</t>
  </si>
  <si>
    <t xml:space="preserve">Zemina pro ohumusování volných ploch tl.100mm   </t>
  </si>
  <si>
    <t xml:space="preserve">1460*0,10   </t>
  </si>
  <si>
    <t xml:space="preserve">Zemina pro směs u štěrkového pruhu parkoviště   </t>
  </si>
  <si>
    <t xml:space="preserve">Směs 30% zemina , 70% štěrk - plocha 134,0m2, pro tl.150mm- 20,07m3   </t>
  </si>
  <si>
    <t xml:space="preserve">20,07*0,3   </t>
  </si>
  <si>
    <t>" doprava započtena v položkách 162 751 117 (119)"</t>
  </si>
  <si>
    <t>167151101</t>
  </si>
  <si>
    <t>Nakládání výkopku z hornin třídy těžitelnosti I skupiny 1 až 3 do 100 m3</t>
  </si>
  <si>
    <t xml:space="preserve">nakládání zeminy na mezideponii pro zpětné použití   </t>
  </si>
  <si>
    <t xml:space="preserve">119,9   </t>
  </si>
  <si>
    <t>171151103</t>
  </si>
  <si>
    <t>Uložení sypaniny z hornin soudržných do násypů zhutněných strojně</t>
  </si>
  <si>
    <t xml:space="preserve">násypy + dosypy   </t>
  </si>
  <si>
    <t xml:space="preserve">14,6+105,3   </t>
  </si>
  <si>
    <t>171201231-1</t>
  </si>
  <si>
    <t>Poplatek za uložení zeminy a kamení na recyklační skládce (skládkovné) kód odpadu 17 05 04.</t>
  </si>
  <si>
    <t xml:space="preserve">502,0*1,8   </t>
  </si>
  <si>
    <t>171251201</t>
  </si>
  <si>
    <t>Uložení sypaniny na skládky nebo meziskládky</t>
  </si>
  <si>
    <t xml:space="preserve">119,9+502,0   </t>
  </si>
  <si>
    <t>181351003</t>
  </si>
  <si>
    <t>Rozprostření ornice tl vrstvy do 200 mm pl do 100 m2 v rovině nebo ve svahu do 1:5 strojně</t>
  </si>
  <si>
    <t xml:space="preserve">161,2+2,5+8+168+14+130,3+62+126,5+121+10,5+76+160+335   </t>
  </si>
  <si>
    <t xml:space="preserve">11+14+60   </t>
  </si>
  <si>
    <t>181951111</t>
  </si>
  <si>
    <t>Úprava pláně v hornině třídy těžitelnosti I skupiny 1 až 3 bez zhutnění strojně</t>
  </si>
  <si>
    <t xml:space="preserve">úprava volných ploch pro ohumusování   </t>
  </si>
  <si>
    <t xml:space="preserve">1460,0   </t>
  </si>
  <si>
    <t>181951112</t>
  </si>
  <si>
    <t>Úprava pláně v hornině třídy těžitelnosti I skupiny 1 až 3 se zhutněním strojně</t>
  </si>
  <si>
    <t xml:space="preserve">zemní pláń zpevněných ploch   </t>
  </si>
  <si>
    <t xml:space="preserve">263,3+43,3+161,0+261,3+99,5+29,8+132,0+410,5+51,1+7,7   </t>
  </si>
  <si>
    <t xml:space="preserve">1188*0,15+44,9*0,20+103,2*0,15   </t>
  </si>
  <si>
    <t>R1002</t>
  </si>
  <si>
    <t>Příprava směsi pro kryt štěrkové plochy parkoviště tl.150mm</t>
  </si>
  <si>
    <t xml:space="preserve">Promíchání štěrku 16/32 se zeminou na místě s rozprostřením a utažením v tl. 150mm   </t>
  </si>
  <si>
    <t xml:space="preserve">134,0   </t>
  </si>
  <si>
    <t>1.10</t>
  </si>
  <si>
    <t>Výměna podloží  (čerpání položek jen v případě realizace výměny podloží)</t>
  </si>
  <si>
    <t>1218056946</t>
  </si>
  <si>
    <t>" sanace: úprava podloží (aktiv.zony) pod komunikace(příjezdové vozovky): výměnou podloží  tl.0,40m "</t>
  </si>
  <si>
    <t>" POZNÁMKA: rozsah čerpání dle skuteč.realizace, pro rozpočet uvažována sanace 100% pláně příjezdov.vozovek "</t>
  </si>
  <si>
    <t>" parkoviště: asfalt. střed. komunikace                         224,5m2"</t>
  </si>
  <si>
    <t>" asf.cesta podél zdi - úsek s plnou konstrukcí          43,5m2"</t>
  </si>
  <si>
    <t>" pro sanaci  50% ručně z pásma IS  (kabely) pro Odkop sanace "</t>
  </si>
  <si>
    <t>cISodkopS02*0,50</t>
  </si>
  <si>
    <t>Součet   ruční ODKOP zemina  Sanace</t>
  </si>
  <si>
    <t>122251103</t>
  </si>
  <si>
    <t>Odkopávky a prokopávky nezapažené v hornině třídy těžitelnosti I skupiny 3 objem do 100 m3 strojně</t>
  </si>
  <si>
    <t>2136519052</t>
  </si>
  <si>
    <t>"odkop pro parkoviště: asfalt. střed. komunikace  "                       224,5*0,40</t>
  </si>
  <si>
    <t xml:space="preserve">" odkop pro asf.cesta podél zdi - úsek s plnou konstrukcí "         43,5*0,40  </t>
  </si>
  <si>
    <t>" -odpočet ručních odkopů v blízkosti IS "</t>
  </si>
  <si>
    <t>-rODKOPzS02</t>
  </si>
  <si>
    <t xml:space="preserve">Součet  strojní ODKOP zeminy SANACE </t>
  </si>
  <si>
    <t>-340610881</t>
  </si>
  <si>
    <t>" sanace: pásmo křížení  s IS  a kořenové zoně =výkr. Situace (zákres IS, stáv.stromů)  "</t>
  </si>
  <si>
    <t>" pásmo IS=cca 20% z odkopů "</t>
  </si>
  <si>
    <t>" IS odkop pro parkoviště: asfalt. střed. komunikace  "                       (224,5*0,40)*0,20</t>
  </si>
  <si>
    <t>" IS odkop pro asf.cesta podél zdi - úsek s plnou konstrukcí "            (43,5*0,40)*0,20</t>
  </si>
  <si>
    <t>711195662</t>
  </si>
  <si>
    <t>"  sanace: úprava podloží (aktiv.zony) pod komunikace výměnou"</t>
  </si>
  <si>
    <t>1569646167</t>
  </si>
  <si>
    <t>ODVOZzS02*(15-10)</t>
  </si>
  <si>
    <t>171152111</t>
  </si>
  <si>
    <t>Uložení sypaniny z hornin nesoudržných a sypkých do násypů zhutněných v aktivní zóně silnic a dálnic</t>
  </si>
  <si>
    <t>847069808</t>
  </si>
  <si>
    <t>" sanace: úprava podloží (aktiv.zony) pod komunikace(příjezdové vozovky):  tl.0,40m "</t>
  </si>
  <si>
    <t>"parkoviště: asfalt. střed. komunikace: sanační násyp 2*20cm "                       224,5*0,40</t>
  </si>
  <si>
    <t xml:space="preserve">" asf.cesta podél zdi - úsek s plnou konstrukcí : sanační násyp 2*20cm "         43,5*0,40  </t>
  </si>
  <si>
    <t>58380651-01</t>
  </si>
  <si>
    <t>kamenivo vhodné do aktivní zóny zemního tělesa dle ČSN 736133 (zejména tabulka A.1, kapitola 4 a 9 s odpovídajícími hodnotami Id, PS, CBR a IBI. vč. dodání na místo zabudování. Zkoušení dle ČSN 736133)</t>
  </si>
  <si>
    <t>-1328509126</t>
  </si>
  <si>
    <t xml:space="preserve">" tonáž celkově potřebn. násypu vč. % zhutnění "                                   </t>
  </si>
  <si>
    <t>m3NASYPsan02*2,30</t>
  </si>
  <si>
    <t>171152501</t>
  </si>
  <si>
    <t>Zhutnění podloží z hornin soudržných nebo nesoudržných pod násypy</t>
  </si>
  <si>
    <t>1677251566</t>
  </si>
  <si>
    <t>" zhutnění  parapláně pod výměnu podloží  "</t>
  </si>
  <si>
    <t xml:space="preserve">" sanace: úprava podloží (aktiv.zony)pod komun.: výměnou "    </t>
  </si>
  <si>
    <t>"parkoviště: asfalt. střed. komunikace:  "                       224,5</t>
  </si>
  <si>
    <t>" asf.cesta podél zdi - úsek s plnou konstrukcí : "          43,5</t>
  </si>
  <si>
    <t>1259122211</t>
  </si>
  <si>
    <t>" recyklační skládka: 107,20 m3  z výměny podloží "</t>
  </si>
  <si>
    <t>ODVOZzS02*1,75</t>
  </si>
  <si>
    <t>219818724</t>
  </si>
  <si>
    <t>Komunikace pozemní</t>
  </si>
  <si>
    <t>564730101</t>
  </si>
  <si>
    <t>Podklad z kameniva hrubého drceného vel. 16-32 mm plochy do 100 m2 tl 100 mm</t>
  </si>
  <si>
    <t xml:space="preserve">nástupní plocha - vyplnění plochy u stromů- mezi dlažbou a kmenem   </t>
  </si>
  <si>
    <t xml:space="preserve">0,7+0,7   </t>
  </si>
  <si>
    <t>564730112</t>
  </si>
  <si>
    <t>Podklad z kameniva hrubého drceného vel. 16-32 mm plochy přes 100 m2 tl 110 mm</t>
  </si>
  <si>
    <t xml:space="preserve">shodná položka   </t>
  </si>
  <si>
    <t xml:space="preserve">parkoviště - štěkový pás   </t>
  </si>
  <si>
    <t xml:space="preserve">-dodání štěrku 16/32 pro zatravnovací směs krytu plochy   </t>
  </si>
  <si>
    <t xml:space="preserve">pro kubaturu 70% vrstvy - průměrná tl.110mm   </t>
  </si>
  <si>
    <t>564831011</t>
  </si>
  <si>
    <t>Podklad ze štěrkodrtě ŠD plochy do 100 m2 tl 100 mm</t>
  </si>
  <si>
    <t xml:space="preserve">nástupní plocha -dlážděné plochy kolem stromů   </t>
  </si>
  <si>
    <t xml:space="preserve">3,25+3,75   </t>
  </si>
  <si>
    <t>564851011</t>
  </si>
  <si>
    <t>Podklad ze štěrkodrtě ŠD plochy do 100 m2 tl 150 mm</t>
  </si>
  <si>
    <t>-1403544584</t>
  </si>
  <si>
    <t xml:space="preserve">cesta podél zdi - úsek s plnou konstrukcí   </t>
  </si>
  <si>
    <t xml:space="preserve">43,3+30*0,15   </t>
  </si>
  <si>
    <t xml:space="preserve">park- přístupové chodníky +příčný pruh   </t>
  </si>
  <si>
    <t xml:space="preserve">42,75+15,5+38,1+5,1+21,6+8,1   </t>
  </si>
  <si>
    <t>564851111</t>
  </si>
  <si>
    <t>Podklad ze štěrkodrtě ŠD plochy přes 100 m2 tl 150 mm</t>
  </si>
  <si>
    <t xml:space="preserve">parkoviště - dlážděná stání +asfalt.komunikace   </t>
  </si>
  <si>
    <t xml:space="preserve">224,3+216,8+7,3   </t>
  </si>
  <si>
    <t xml:space="preserve">nástupní plocha   </t>
  </si>
  <si>
    <t xml:space="preserve">153,0   </t>
  </si>
  <si>
    <t>564861011</t>
  </si>
  <si>
    <t>Podklad ze štěrkodrtě ŠD plochy do 100 m2 tl 200 mm</t>
  </si>
  <si>
    <t xml:space="preserve">podkladní vrstva -   </t>
  </si>
  <si>
    <t xml:space="preserve">-nástupní plocha - pruh z kostky   </t>
  </si>
  <si>
    <t xml:space="preserve">5,5   </t>
  </si>
  <si>
    <t xml:space="preserve">park- plochy pod lavičkami   </t>
  </si>
  <si>
    <t xml:space="preserve">6+3,4*5+7,3+6,8+7,2+6,8   </t>
  </si>
  <si>
    <t>564861111</t>
  </si>
  <si>
    <t>Podklad ze štěrkodrtě ŠD plochy přes 100 m2 tl 200 mm</t>
  </si>
  <si>
    <t>1321904164</t>
  </si>
  <si>
    <t xml:space="preserve">park- okružní chodník   </t>
  </si>
  <si>
    <t xml:space="preserve">410,6   </t>
  </si>
  <si>
    <t>564871113</t>
  </si>
  <si>
    <t>Podklad ze štěrkodrtě ŠD plochy přes 100 m2 tl. 270 mm</t>
  </si>
  <si>
    <t xml:space="preserve">parkoviště- štěrkový pruh   </t>
  </si>
  <si>
    <t>56493210-04</t>
  </si>
  <si>
    <t>Mlatová plocha - obrusná vrstva = horní  frakce tl.40 mm (certifikovaná směs pro MZK, písek fr. 0-4 mm, v odsouhlas.barevnosti dle projektu) spec. směs projektem předeps.frakcí a způsobu hutnění: ruční zapravení obrusu /lopata, koště/, hutnění, vlhčení</t>
  </si>
  <si>
    <t>-1406901934</t>
  </si>
  <si>
    <t xml:space="preserve">" kryt MZK celk.tl.100mm , certifikována speciální směs, okrová barva"                   </t>
  </si>
  <si>
    <t xml:space="preserve">" obrusná vrstva MZK plochy, písková vrstva tl. 0,04m + spec.hutnění "   </t>
  </si>
  <si>
    <t xml:space="preserve">okružní parkový chodník:  mlatový povrch   </t>
  </si>
  <si>
    <t>56493211-06</t>
  </si>
  <si>
    <t xml:space="preserve">Mlatová plocha - dynamická vrstva =spodní frakce  tl.60 mm (certifikovná směs pro MZK, drť fr.8-16=70%, fr.0-4=30%  v odsouhlasené barevnosti dle projektu) spec. směs projektem předepsaných frakcí a způsobu hutnění s vlhčením  </t>
  </si>
  <si>
    <t>468161045</t>
  </si>
  <si>
    <t xml:space="preserve">"  kryt MZK celk.tl.100mm , certifikována speciální směs, okrová barva"                   </t>
  </si>
  <si>
    <t xml:space="preserve">" dynamická vrstva MZK plochy  tl. 0,06m,okrová  +spec. hutnění "  </t>
  </si>
  <si>
    <t xml:space="preserve">okružní parkový chodník : mlatový povrch  </t>
  </si>
  <si>
    <t>565145111</t>
  </si>
  <si>
    <t>Asfaltový beton vrstva podkladní ACP 16 (obalované kamenivo OKS) tl 60 mm š do 3 m</t>
  </si>
  <si>
    <t xml:space="preserve">cesta podél zdi -   </t>
  </si>
  <si>
    <t xml:space="preserve">205,6+43,3   </t>
  </si>
  <si>
    <t>565165121</t>
  </si>
  <si>
    <t>Asfaltový beton vrstva podkladní ACP 16 (obalované kamenivo OKS) tl 80 mm š přes 3 m</t>
  </si>
  <si>
    <t>60</t>
  </si>
  <si>
    <t xml:space="preserve">vozovka parkoviště   </t>
  </si>
  <si>
    <t xml:space="preserve">216,8   </t>
  </si>
  <si>
    <t>567122111</t>
  </si>
  <si>
    <t>Podklad ze směsi stmelené cementem SC C 8/10 (KSC I) tl 120 mm</t>
  </si>
  <si>
    <t>62</t>
  </si>
  <si>
    <t xml:space="preserve">Cesta podél zdi - úsek s plnou konstrukcí   </t>
  </si>
  <si>
    <t xml:space="preserve">43,3   </t>
  </si>
  <si>
    <t>567122114</t>
  </si>
  <si>
    <t>Podklad ze směsi stmelené cementem SC C 8/10 (KSC I) tl 150 mm</t>
  </si>
  <si>
    <t>64</t>
  </si>
  <si>
    <t xml:space="preserve">Parkoviště - vozovka + stání   </t>
  </si>
  <si>
    <t xml:space="preserve">216,8+224,5   </t>
  </si>
  <si>
    <t xml:space="preserve">153,0+5,50   </t>
  </si>
  <si>
    <t>573191111</t>
  </si>
  <si>
    <t>Postřik infiltrační kationaktivní emulzí v množství 1 kg/m2</t>
  </si>
  <si>
    <t>66</t>
  </si>
  <si>
    <t xml:space="preserve">parkoviště+cesta podél zdi   </t>
  </si>
  <si>
    <t xml:space="preserve">216,8+ (205,6+43,3)   </t>
  </si>
  <si>
    <t>573211107</t>
  </si>
  <si>
    <t>Postřik živičný spojovací z asfaltu v množství 0,30 kg/m2</t>
  </si>
  <si>
    <t>68</t>
  </si>
  <si>
    <t xml:space="preserve">parkoviště- vozovka + pruhy napojení   </t>
  </si>
  <si>
    <t xml:space="preserve">216,8+22*0,5   </t>
  </si>
  <si>
    <t xml:space="preserve">cesta podél zdi   </t>
  </si>
  <si>
    <t>577134121</t>
  </si>
  <si>
    <t>Asfaltový beton vrstva obrusná ACO 11 (ABS) tř. I tl 40 mm š přes 3 m z nemodifikovaného asfaltu</t>
  </si>
  <si>
    <t>70</t>
  </si>
  <si>
    <t xml:space="preserve">parkoviště-vozovka+ pruh u napojení   </t>
  </si>
  <si>
    <t xml:space="preserve">cesta podél zdi - kryt   </t>
  </si>
  <si>
    <t>591211111</t>
  </si>
  <si>
    <t>Kladení dlažby z kostek drobných z kamene do lože z kameniva těženého tl 50 mm</t>
  </si>
  <si>
    <t>72</t>
  </si>
  <si>
    <t xml:space="preserve">Přístupové chodníky + středový pás   </t>
  </si>
  <si>
    <t xml:space="preserve">rozvolněná dlažba do lože zezahliněného kameniva   </t>
  </si>
  <si>
    <t xml:space="preserve">(42,7+15,5+38,8)+(21,6+8,2+5,2)   </t>
  </si>
  <si>
    <t xml:space="preserve">nástupní plocha - dlažba kolem stromů+ středový pruh   </t>
  </si>
  <si>
    <t xml:space="preserve">3,25+3,75+5,5   </t>
  </si>
  <si>
    <t>58381007</t>
  </si>
  <si>
    <t>kostka štípaná dlažební žula drobná 8/10</t>
  </si>
  <si>
    <t>74</t>
  </si>
  <si>
    <t>591241111</t>
  </si>
  <si>
    <t>Kladení dlažby z kostek drobných z kamene na MC tl 50 mm</t>
  </si>
  <si>
    <t>76</t>
  </si>
  <si>
    <t xml:space="preserve">Nástupní plocha - pruh z kostky drobné+ dlažba kolem stromů   </t>
  </si>
  <si>
    <t xml:space="preserve">5,50+3,25+3,75   </t>
  </si>
  <si>
    <t xml:space="preserve">příčné svody v okružním chodníku pro odvod vody   </t>
  </si>
  <si>
    <t xml:space="preserve">7*1,1   </t>
  </si>
  <si>
    <t>591411111</t>
  </si>
  <si>
    <t>Kladení dlažby z mozaiky jednobarevné komunikací pro pěší lože z kameniva</t>
  </si>
  <si>
    <t>78</t>
  </si>
  <si>
    <t xml:space="preserve">Park- plochy pod lavičkami   </t>
  </si>
  <si>
    <t>58381004</t>
  </si>
  <si>
    <t>kostka štípaná dlažební mozaika žula 4/6 tř 1</t>
  </si>
  <si>
    <t>80</t>
  </si>
  <si>
    <t xml:space="preserve">51,1 * 1,02   </t>
  </si>
  <si>
    <t>596212212</t>
  </si>
  <si>
    <t>Kladení zámkové dlažby pozemních komunikací ručně tl 80 mm skupiny A pl přes 100 do 300 m2</t>
  </si>
  <si>
    <t>82</t>
  </si>
  <si>
    <t xml:space="preserve">Parkoviště - parkovací stání  dlážděná   </t>
  </si>
  <si>
    <t xml:space="preserve">224,5   </t>
  </si>
  <si>
    <t xml:space="preserve">varovné pruhy ze slecké dlažby   </t>
  </si>
  <si>
    <t xml:space="preserve">6*0,4+1,5*0,4   </t>
  </si>
  <si>
    <t>59245226</t>
  </si>
  <si>
    <t>dlažba tvar obdélník betonová pro nevidomé 200x100x80mm barevná</t>
  </si>
  <si>
    <t>86</t>
  </si>
  <si>
    <t xml:space="preserve">varovné pruhy -   </t>
  </si>
  <si>
    <t xml:space="preserve">2,4+0,6   </t>
  </si>
  <si>
    <t>227,5*1,02 'Přepočtené koeficientem množství</t>
  </si>
  <si>
    <t>596811311</t>
  </si>
  <si>
    <t>Kladení velkoformátové betonové dlažby tl do 100 mm velikosti do 0,5 m2 pl do 300 m2</t>
  </si>
  <si>
    <t>88</t>
  </si>
  <si>
    <t xml:space="preserve">Nástupní plocha u vstupu hřbitova   </t>
  </si>
  <si>
    <t>59</t>
  </si>
  <si>
    <t>R5001</t>
  </si>
  <si>
    <t>Žulová plošná dlažba 600/600/100mm,řezaná , formátovaná, povrch tryskaný-dodání</t>
  </si>
  <si>
    <t>90</t>
  </si>
  <si>
    <t>98</t>
  </si>
  <si>
    <t>58381169</t>
  </si>
  <si>
    <t>deska dlažební tryskaná žula 600x600mm tl 50mm</t>
  </si>
  <si>
    <t>-168884861</t>
  </si>
  <si>
    <t xml:space="preserve">Ostatní konstrukce a práce, bourání   </t>
  </si>
  <si>
    <t>914111111</t>
  </si>
  <si>
    <t>Montáž svislé dopravní značky do velikosti 1 m2 objímkami na sloupek nebo konzolu</t>
  </si>
  <si>
    <t>92</t>
  </si>
  <si>
    <t>61</t>
  </si>
  <si>
    <t>40445619</t>
  </si>
  <si>
    <t>zákazové, příkazové dopravní značky B1-B34, C1-15 500mm</t>
  </si>
  <si>
    <t>94</t>
  </si>
  <si>
    <t xml:space="preserve">SDZ č. B1   </t>
  </si>
  <si>
    <t xml:space="preserve">1,0   </t>
  </si>
  <si>
    <t>40445654</t>
  </si>
  <si>
    <t>informativní značky zónové IZ5 1000x750mm</t>
  </si>
  <si>
    <t>96</t>
  </si>
  <si>
    <t xml:space="preserve">SDZ - IZ 5b - doplnění značky v ulici   </t>
  </si>
  <si>
    <t>63</t>
  </si>
  <si>
    <t>40445625</t>
  </si>
  <si>
    <t>informativní značky provozní IP8, IP9, IP11-IP13 500x700mm</t>
  </si>
  <si>
    <t xml:space="preserve">SDZ č. IP 12 - stání ZTP   </t>
  </si>
  <si>
    <t>40445649</t>
  </si>
  <si>
    <t>dodatkové tabulky E3-E5, E8, E14-E16 500x150mm</t>
  </si>
  <si>
    <t>100</t>
  </si>
  <si>
    <t xml:space="preserve">SDZ č.E13 - s vyznačením symbol č.225 (O1) + počet - 2x   </t>
  </si>
  <si>
    <t xml:space="preserve">značka u stání ZTP   </t>
  </si>
  <si>
    <t>65</t>
  </si>
  <si>
    <t>40445650</t>
  </si>
  <si>
    <t>dodatkové tabulky E7, E12, E13 500x300mm</t>
  </si>
  <si>
    <t>102</t>
  </si>
  <si>
    <t xml:space="preserve">SDZ č. E13 - s textem- Mimo vozidel s povolením UMČ Brno-Řečkovice   </t>
  </si>
  <si>
    <t xml:space="preserve">ke značce B1 - cesta podél zdi   </t>
  </si>
  <si>
    <t>914511112</t>
  </si>
  <si>
    <t>Montáž sloupku dopravních značek délky do 3,5 m s betonovým základem a patkou D 60 mm</t>
  </si>
  <si>
    <t>104</t>
  </si>
  <si>
    <t>67</t>
  </si>
  <si>
    <t>40445225</t>
  </si>
  <si>
    <t>sloupek pro dopravní značku Zn D 60mm v 3,5m</t>
  </si>
  <si>
    <t>106</t>
  </si>
  <si>
    <t>914531112</t>
  </si>
  <si>
    <t>Montáž konzoly na zeď velikosti do 1 m2 pro uchycení dopravních značek</t>
  </si>
  <si>
    <t>108</t>
  </si>
  <si>
    <t xml:space="preserve">Značka u stání ZPT - konzola na zed hřbitova   </t>
  </si>
  <si>
    <t>69</t>
  </si>
  <si>
    <t>40445220</t>
  </si>
  <si>
    <t>držák dopravní značky na stěnu D 60mm</t>
  </si>
  <si>
    <t>110</t>
  </si>
  <si>
    <t>915111111</t>
  </si>
  <si>
    <t>Vodorovné dopravní značení dělící čáry souvislé š 125 mm základní bílá barva</t>
  </si>
  <si>
    <t>112</t>
  </si>
  <si>
    <t xml:space="preserve">vyznačení parkovacích stání   </t>
  </si>
  <si>
    <t xml:space="preserve">16*5   </t>
  </si>
  <si>
    <t>71</t>
  </si>
  <si>
    <t>915111115</t>
  </si>
  <si>
    <t>Vodorovné dopravní značení dělící čáry souvislé š 125 mm základní žlutá barva</t>
  </si>
  <si>
    <t>114</t>
  </si>
  <si>
    <t xml:space="preserve">V1a - vyznačení v ul. Kárnikova- prostor před napojením chodníku s lávkou   </t>
  </si>
  <si>
    <t xml:space="preserve">8,5   </t>
  </si>
  <si>
    <t>915131111</t>
  </si>
  <si>
    <t>Vodorovné dopravní značení přechody pro chodce, šipky, symboly základní bílá barva</t>
  </si>
  <si>
    <t>116</t>
  </si>
  <si>
    <t xml:space="preserve">V10f - stání ZTP - symbol č.225 - O1   </t>
  </si>
  <si>
    <t xml:space="preserve">2*1,5   </t>
  </si>
  <si>
    <t>73</t>
  </si>
  <si>
    <t>916111123</t>
  </si>
  <si>
    <t>Osazení obruby z drobných kostek s boční opěrou do lože z betonu prostého</t>
  </si>
  <si>
    <t>118</t>
  </si>
  <si>
    <t xml:space="preserve">obruba středového pásu   </t>
  </si>
  <si>
    <t xml:space="preserve">83,0   </t>
  </si>
  <si>
    <t>120</t>
  </si>
  <si>
    <t xml:space="preserve">83*0,1*1,03   </t>
  </si>
  <si>
    <t>75</t>
  </si>
  <si>
    <t>916131213</t>
  </si>
  <si>
    <t>Osazení silničního obrubníku betonového stojatého s boční opěrou do lože z betonu prostého</t>
  </si>
  <si>
    <t>122</t>
  </si>
  <si>
    <t xml:space="preserve">obruba parkoviště   </t>
  </si>
  <si>
    <t xml:space="preserve">27,75+18,25+28,25+6+6+11,3+10,5   </t>
  </si>
  <si>
    <t xml:space="preserve">11+27,5+6,9   </t>
  </si>
  <si>
    <t xml:space="preserve">3+1+1   </t>
  </si>
  <si>
    <t>59217031</t>
  </si>
  <si>
    <t>obrubník betonový silniční 1000x150x250mm</t>
  </si>
  <si>
    <t>124</t>
  </si>
  <si>
    <t>77</t>
  </si>
  <si>
    <t>59217035</t>
  </si>
  <si>
    <t>obrubník betonový obloukový vnější 780x150x250mm</t>
  </si>
  <si>
    <t>126</t>
  </si>
  <si>
    <t xml:space="preserve">obrubníky s poloměrem 1,0m -  4ks   </t>
  </si>
  <si>
    <t xml:space="preserve">4*0,78   </t>
  </si>
  <si>
    <t>59217017</t>
  </si>
  <si>
    <t>obrubník betonový chodníkový 1000x100x250mm</t>
  </si>
  <si>
    <t>128</t>
  </si>
  <si>
    <t>79</t>
  </si>
  <si>
    <t>59217029</t>
  </si>
  <si>
    <t>obrubník betonový silniční nájezdový 1000x150x150mm</t>
  </si>
  <si>
    <t>130</t>
  </si>
  <si>
    <t>59217030</t>
  </si>
  <si>
    <t>obrubník betonový silniční přechodový 1000x150x150-250mm</t>
  </si>
  <si>
    <t>132</t>
  </si>
  <si>
    <t>81</t>
  </si>
  <si>
    <t>916241112</t>
  </si>
  <si>
    <t>Osazení obrubníku kamenného ležatého bez boční opěry do lože z betonu prostého</t>
  </si>
  <si>
    <t>134</t>
  </si>
  <si>
    <t xml:space="preserve">bezbarierová úprava obruby v ul. Kárnikova - napojení chodníků parku   </t>
  </si>
  <si>
    <t xml:space="preserve">použití stávají vybourané obruby   </t>
  </si>
  <si>
    <t xml:space="preserve">4,5+3,5   </t>
  </si>
  <si>
    <t>916241213</t>
  </si>
  <si>
    <t>Osazení obrubníku kamenného stojatého s boční opěrou do lože z betonu prostého</t>
  </si>
  <si>
    <t>136</t>
  </si>
  <si>
    <t xml:space="preserve">Shodná položka pro obrubu chodníků parku z kamenných krajníků   </t>
  </si>
  <si>
    <t xml:space="preserve">chodníky parku   </t>
  </si>
  <si>
    <t xml:space="preserve">22+40+11+1,5*2+21,8+22,5+14   </t>
  </si>
  <si>
    <t xml:space="preserve">279,0+269,0   </t>
  </si>
  <si>
    <t xml:space="preserve">7,8+5,6*5+9,0*2+8,3+8,9   </t>
  </si>
  <si>
    <t xml:space="preserve">ceata u zdi   </t>
  </si>
  <si>
    <t xml:space="preserve">76,5+12,2+15   </t>
  </si>
  <si>
    <t xml:space="preserve">21+4,6   </t>
  </si>
  <si>
    <t>83</t>
  </si>
  <si>
    <t>R9002</t>
  </si>
  <si>
    <t>Žulový krajník 100x200x200-500mm ,dodání, ztr.1%</t>
  </si>
  <si>
    <t>138</t>
  </si>
  <si>
    <t>84</t>
  </si>
  <si>
    <t>919122112</t>
  </si>
  <si>
    <t>Těsnění spár zálivkou za tepla pro komůrky š 10 mm hl 25 mm s těsnicím profilem</t>
  </si>
  <si>
    <t>140</t>
  </si>
  <si>
    <t xml:space="preserve">zalití spáry bv místě napojení zařezaného stávajícího krytu   </t>
  </si>
  <si>
    <t xml:space="preserve">na nový kryt   </t>
  </si>
  <si>
    <t xml:space="preserve">22,0   </t>
  </si>
  <si>
    <t>85</t>
  </si>
  <si>
    <t>919735113</t>
  </si>
  <si>
    <t>Řezání stávajícího živičného krytu hl přes 100 do 150 mm</t>
  </si>
  <si>
    <t>142</t>
  </si>
  <si>
    <t xml:space="preserve">Parkoviště- stávající vozovka v místech bourání asfalt.vrstev   </t>
  </si>
  <si>
    <t>979024443</t>
  </si>
  <si>
    <t>Očištění vybouraných obrubníků a krajníků silničních</t>
  </si>
  <si>
    <t>144</t>
  </si>
  <si>
    <t xml:space="preserve">Očistění vybouraných kamenných obrubníků pro zpětné použití   </t>
  </si>
  <si>
    <t xml:space="preserve">13,0   </t>
  </si>
  <si>
    <t>87</t>
  </si>
  <si>
    <t>R9001</t>
  </si>
  <si>
    <t>Rozbití betonových panelů na kusy do 0,50x0,50m</t>
  </si>
  <si>
    <t>146</t>
  </si>
  <si>
    <t>R9003</t>
  </si>
  <si>
    <t>Nástupní plocha - obruba u stromů z pásoviny - kompletní pol.</t>
  </si>
  <si>
    <t>148</t>
  </si>
  <si>
    <t xml:space="preserve">obruba u stromů- vnější čtvercový obvod + krhový pás u kmenů   </t>
  </si>
  <si>
    <t xml:space="preserve">ocelová pásovina 80 x 8mm   </t>
  </si>
  <si>
    <t xml:space="preserve">tvarování, svaření   </t>
  </si>
  <si>
    <t xml:space="preserve">bodové osazení do patek z betonu C 12/15   </t>
  </si>
  <si>
    <t xml:space="preserve">(8+3,15)+(8,5+3,15)   </t>
  </si>
  <si>
    <t>997</t>
  </si>
  <si>
    <t xml:space="preserve">Přesun sutě   </t>
  </si>
  <si>
    <t>89</t>
  </si>
  <si>
    <t>997221551</t>
  </si>
  <si>
    <t>Vodorovná doprava suti ze sypkých materiálů do 1 km</t>
  </si>
  <si>
    <t>150</t>
  </si>
  <si>
    <t xml:space="preserve">vybouraný štěrk   </t>
  </si>
  <si>
    <t xml:space="preserve">43,0*0,170   </t>
  </si>
  <si>
    <t>997221559</t>
  </si>
  <si>
    <t>Příplatek ZKD 1 km u vodorovné dopravy suti ze sypkých materiálů</t>
  </si>
  <si>
    <t>152</t>
  </si>
  <si>
    <t xml:space="preserve">odvoz do 15km   </t>
  </si>
  <si>
    <t xml:space="preserve">7,31*14   </t>
  </si>
  <si>
    <t>91</t>
  </si>
  <si>
    <t>997221561</t>
  </si>
  <si>
    <t>Vodorovná doprava suti z kusových materiálů do 1 km</t>
  </si>
  <si>
    <t>154</t>
  </si>
  <si>
    <t xml:space="preserve">vybourané rozbité betony, asfaltové kry   </t>
  </si>
  <si>
    <t xml:space="preserve">36,5*0,400+189*0,220+428*0,316   </t>
  </si>
  <si>
    <t xml:space="preserve"> rozbité krajníky a bet. lože z čištění obrub pro zpět.použití  </t>
  </si>
  <si>
    <t>DM  13m,  - zpět.použití  8m</t>
  </si>
  <si>
    <t>13,0*0,230-8,0*0,053</t>
  </si>
  <si>
    <t>997221569</t>
  </si>
  <si>
    <t>Příplatek ZKD 1 km u vodorovné dopravy suti z kusových materiálů</t>
  </si>
  <si>
    <t>156</t>
  </si>
  <si>
    <t xml:space="preserve">odvoz přes 1 km do 15km   </t>
  </si>
  <si>
    <t>193,994*14</t>
  </si>
  <si>
    <t>93</t>
  </si>
  <si>
    <t>997221861-1</t>
  </si>
  <si>
    <t>Poplatek za uložení stavebního odpadu na recyklační skládce (skládkovné) z prostého betonu pod kódem 17 01 01.</t>
  </si>
  <si>
    <t>903960322</t>
  </si>
  <si>
    <t>997221862-1</t>
  </si>
  <si>
    <t xml:space="preserve">Poplatek za uložení stavebního odpadu na recyklační skládce (skládkovné) z armovaného betonu pod kódem 17 01 01. </t>
  </si>
  <si>
    <t>1039871723</t>
  </si>
  <si>
    <t xml:space="preserve">beton silničních panelů   </t>
  </si>
  <si>
    <t xml:space="preserve">36,5*0,400   </t>
  </si>
  <si>
    <t>95</t>
  </si>
  <si>
    <t>997221873-1</t>
  </si>
  <si>
    <t>Poplatek za uložení stavebního odpadu na recyklační skládce (skládkovné) zeminy a kamení zatříděného do Katalogu odpadů pod kódem 17 05 04.</t>
  </si>
  <si>
    <t>160</t>
  </si>
  <si>
    <t xml:space="preserve">štěrk   </t>
  </si>
  <si>
    <t>997221875-1</t>
  </si>
  <si>
    <t>Poplatek za uložení stavebního odpadu na recyklační skládce (skládkovné) asfaltového bez obsahu dehtu zatříděného do Katalogu odpadů pod kódem 17 03 02.</t>
  </si>
  <si>
    <t>162</t>
  </si>
  <si>
    <t xml:space="preserve">vybourané asfalty   </t>
  </si>
  <si>
    <t xml:space="preserve">428*0,316+189*0,220   </t>
  </si>
  <si>
    <t>998</t>
  </si>
  <si>
    <t xml:space="preserve">Přesun hmot   </t>
  </si>
  <si>
    <t>97</t>
  </si>
  <si>
    <t>998223011</t>
  </si>
  <si>
    <t>Přesun hmot pro pozemní komunikace s krytem dlážděným</t>
  </si>
  <si>
    <t>-1459011187</t>
  </si>
  <si>
    <t>ksKOTVY03</t>
  </si>
  <si>
    <t>m2DOPAD03</t>
  </si>
  <si>
    <t>M2rZAREZ03</t>
  </si>
  <si>
    <t>20,192</t>
  </si>
  <si>
    <t>ODVOZvyk03</t>
  </si>
  <si>
    <t>43,179</t>
  </si>
  <si>
    <t>rJAMKYzem03</t>
  </si>
  <si>
    <t>6,088</t>
  </si>
  <si>
    <t>rPresunBET03</t>
  </si>
  <si>
    <t>21,469</t>
  </si>
  <si>
    <t>sODKOPzem03</t>
  </si>
  <si>
    <t>5,56</t>
  </si>
  <si>
    <t>SO 03 - MOBILIÁŘ</t>
  </si>
  <si>
    <t>sPresunKAMENI03</t>
  </si>
  <si>
    <t>40,383</t>
  </si>
  <si>
    <t>SUTbetSYPK03</t>
  </si>
  <si>
    <t>1,81</t>
  </si>
  <si>
    <t>SUTdrevoKUS03</t>
  </si>
  <si>
    <t>0,183</t>
  </si>
  <si>
    <t>SUTocel03</t>
  </si>
  <si>
    <t>0,033</t>
  </si>
  <si>
    <t>42.99.2</t>
  </si>
  <si>
    <t>SUTsmes03</t>
  </si>
  <si>
    <t>0,215</t>
  </si>
  <si>
    <t xml:space="preserve">    2 - Zakládání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</si>
  <si>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</si>
  <si>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</si>
  <si>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</si>
  <si>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</si>
  <si>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</si>
  <si>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</si>
  <si>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</si>
  <si>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</si>
  <si>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>113201112-01</t>
  </si>
  <si>
    <t>Vytrhání obrub silničních ležatých - kamenných vč. betonového lože</t>
  </si>
  <si>
    <t>-873552356</t>
  </si>
  <si>
    <t>" Odkaz VV na příslušnou část dokumentace "</t>
  </si>
  <si>
    <t>" Výkaz výměr dle BILANČNÍ TABULKY, viz. Příloha PD, (dále už jen BT/...) "</t>
  </si>
  <si>
    <t>" BT/  SO 03 - Mobiliář "</t>
  </si>
  <si>
    <t>" případné doplnění dle Technické zprávy- SO 05   (dále jen TZ ) "</t>
  </si>
  <si>
    <t>" výkresy: SO 03  (samostat. příloha - str. 1...14)"</t>
  </si>
  <si>
    <t>" Poznámka odkazu VV na příslušn.část dokument.platí pro všechny položky  SO 03 "</t>
  </si>
  <si>
    <t>Mezisoučet          POZNÁMKA odkazu  VV na PD</t>
  </si>
  <si>
    <t xml:space="preserve">" mostek SO 03.7-BT 12/ DM pro znovuosaz. kamen.obruby (foto+řez) "  2,0+2*0,5      </t>
  </si>
  <si>
    <t>122251101</t>
  </si>
  <si>
    <t>Odkopávky a prokopávky nezapažené v hornině třídy těžitelnosti I skupiny 3 objem do 20 m3 strojně</t>
  </si>
  <si>
    <t>1614181730</t>
  </si>
  <si>
    <t xml:space="preserve">     " jednotlivé odkopy malých/lokálních ploch pod mobiliář. sestavy/ výkr. C04  Arch.situace"</t>
  </si>
  <si>
    <t>" SO 03.2 - lavice dubový hranol "</t>
  </si>
  <si>
    <t>" BT 5/ odkop pro  hutněný podsyp, tl 0,1 m (pod hranoly  7 ks) celk.36,4m2, tl. 0,10m=3,64m3 "</t>
  </si>
  <si>
    <t>(0,10*(3,0+2*0,5)*(0,30+2*0,5))*7</t>
  </si>
  <si>
    <t>Mezisoučet        SO 03.2</t>
  </si>
  <si>
    <t>" SO 03.7 - dřev.mostek"</t>
  </si>
  <si>
    <t xml:space="preserve">" BT 23/ odkop pro mostek, řez+ schema str.14  (odkop svahu od PT,  měřeno v dwg *š.2,0m)" </t>
  </si>
  <si>
    <t>(0,34+0,46)*(2,0+2*0,20)</t>
  </si>
  <si>
    <t>Mezisoučet       SO 03.7</t>
  </si>
  <si>
    <t>131212531</t>
  </si>
  <si>
    <t>Hloubení jamek objem do 0,5 m3 v soudržných horninách třídy těžitelnosti I skupiny 3 ručně</t>
  </si>
  <si>
    <t>1797186974</t>
  </si>
  <si>
    <t xml:space="preserve">            " výkopy pro bet.patky+podsypy  mobiláře "</t>
  </si>
  <si>
    <t>" SO 03.1 - lavice s opěradlem "</t>
  </si>
  <si>
    <t xml:space="preserve">" BT 1 / lavice do bet.patek, schema str.2-3,  lavice 20ks " </t>
  </si>
  <si>
    <t>((0,30*(0,30+0,10)*0,8)*2)*20</t>
  </si>
  <si>
    <t>Mezisoučet          SO 03.1   lavičky</t>
  </si>
  <si>
    <t xml:space="preserve">" BT 4 / hranoly: bet.patky ,  schema str. 4,  hranoly 7ks " </t>
  </si>
  <si>
    <t>((0,30*(0,10+0,50+0,10)*0,3)*2)*7</t>
  </si>
  <si>
    <t>Mezisoučet          SO 03.2   hranoly</t>
  </si>
  <si>
    <t>" SO 03.3 - koše "</t>
  </si>
  <si>
    <t xml:space="preserve">" BT 6 / koš parkový 6ks:  bet.patky   schema str.6  " </t>
  </si>
  <si>
    <t>(0,40*0,40*(0,10+0,40+0,10))*6</t>
  </si>
  <si>
    <t>Mezisoučet          SO 03.3   koše</t>
  </si>
  <si>
    <t>" SO 03.4 - samostatný  nosič sáčků na psí exkrementy "</t>
  </si>
  <si>
    <t xml:space="preserve">" BT 7 / ocel.sloupek  3ks, bet.patky, schema str.7 " </t>
  </si>
  <si>
    <t>(0,40*0,40*(0,40+0,10*2))*3</t>
  </si>
  <si>
    <t>Mezisoučet          SO 03.4  nosiče sáčků</t>
  </si>
  <si>
    <t>" SO 03.5 - stojany na kola"</t>
  </si>
  <si>
    <t xml:space="preserve">" BT 8 / stojany 3ks,  bet.patky, schema str. 8-9 " </t>
  </si>
  <si>
    <t>(0,35*0,870*(0,10+0,35+0,10))*3</t>
  </si>
  <si>
    <t>Mezisoučet          SO 03.5  stojany kola</t>
  </si>
  <si>
    <t>48076781</t>
  </si>
  <si>
    <t xml:space="preserve">" odkopy malých ploch pro mobilář" </t>
  </si>
  <si>
    <t>"  výkopy pro bet.patky mobiláře: SO 03.1....SO 03.5,  SO03.7 "</t>
  </si>
  <si>
    <t>Mezisoučet               výkopy  SO 03.1-03.5,  03.7</t>
  </si>
  <si>
    <t>" + zemina z výkopů zákl. ostatního mobiliáře /na odvoz "</t>
  </si>
  <si>
    <t xml:space="preserve">            " SO 03.6 - Rámové houpačky "</t>
  </si>
  <si>
    <t>" odvoz z výkopů započten. v položce dopadové zony (BT 11/ 66m2. odd. 9HSV)"</t>
  </si>
  <si>
    <t>m2DOPAD03*0,30</t>
  </si>
  <si>
    <t>" odvoz z výkopů započten. v položce Mtž. rámové houpačky (BT 9/ 2 kusy   odd. 9HSV)"</t>
  </si>
  <si>
    <t>" vel.patek dle výkr.na str. 10,  *2 houpačky"             ((1,38*1,38*(1,84-0,30))*2)*2</t>
  </si>
  <si>
    <t>Mezisoučet        výkopy SO 03.6</t>
  </si>
  <si>
    <t>1078270447</t>
  </si>
  <si>
    <t>ODVOZvyk03*(15-10)</t>
  </si>
  <si>
    <t>-935772705</t>
  </si>
  <si>
    <t>1611383748</t>
  </si>
  <si>
    <t>ODVOZvyk03*(1,7+1,8)/2</t>
  </si>
  <si>
    <t>-1813328103</t>
  </si>
  <si>
    <t>181912112</t>
  </si>
  <si>
    <t>Úprava pláně v hornině třídy těžitelnosti I skupiny 3 se zhutněním ručně</t>
  </si>
  <si>
    <t>1465323884</t>
  </si>
  <si>
    <t>" SO 03.6 - Rámové houpačky "</t>
  </si>
  <si>
    <t>" hutněný zářez 45MPa= ruční úprava lemu kolem plochy dopad.zony /str.10-11"</t>
  </si>
  <si>
    <t>" (vytvarovat do šikminy/svahu +  uhutnit/viz.ruční  hutnění pláně vibrač.pěchem)"</t>
  </si>
  <si>
    <t>"  hutněný zářez : BOČNÍ LEM"</t>
  </si>
  <si>
    <t>1940548367</t>
  </si>
  <si>
    <t>" SO 03.6 - Rámové houpačky:  dopad.zona "</t>
  </si>
  <si>
    <t>" úprava pláně po výkopech pro zpev.plochy, vyspádování  pro odvodnění a hutnění na 30 MPa "</t>
  </si>
  <si>
    <t>" výměra pláně dle schema str. 10-11, +výrk.C4 / plochy *2 houpačky"         (8,8*3,12)*2</t>
  </si>
  <si>
    <t>m2PLANdopad03</t>
  </si>
  <si>
    <t>182112121</t>
  </si>
  <si>
    <t>Svahování v zářezech v hornině třídy těžitelnosti I skupiny 3 ručně</t>
  </si>
  <si>
    <t>784580918</t>
  </si>
  <si>
    <t>" hutněný zářez = ruční úprava lemu kolem plochy dopad. zony "</t>
  </si>
  <si>
    <t xml:space="preserve">"  hutněný zářez, hutnění pláně /str. 10-11/ obvod  plochy*š.lemu *2 houpačky" </t>
  </si>
  <si>
    <t>(2*(8,8+3,12+2*0,35)*0,40)*2</t>
  </si>
  <si>
    <t>Mezisoučet     m2 boční lem zářezu</t>
  </si>
  <si>
    <t>Zakládání</t>
  </si>
  <si>
    <t>271542211</t>
  </si>
  <si>
    <t>Podsyp pod základové konstrukce se zhutněním z netříděné štěrkodrtě</t>
  </si>
  <si>
    <t>692673224</t>
  </si>
  <si>
    <t xml:space="preserve">            " ŠD podsyp 0,10m pod bet.patky mobiláře "</t>
  </si>
  <si>
    <t>((0,30*0,10*0,8)*2)*20</t>
  </si>
  <si>
    <t xml:space="preserve">" BT 4 / hranoly:  podsyp pod patky,  schema str. 4,  hranoly 7ks " </t>
  </si>
  <si>
    <t>((0,30*0,10*0,3)*2)*7</t>
  </si>
  <si>
    <t xml:space="preserve">" BT 6 / koš parkový 6ks:  podsyp patky,  schema str.6  " </t>
  </si>
  <si>
    <t>(0,40*0,40*0,10)*6</t>
  </si>
  <si>
    <t xml:space="preserve">" BT 7 / ocel.sloupek  3ks, podsyp patky,  schema str.7 " </t>
  </si>
  <si>
    <t>(0,40*0,40*0,10)*3</t>
  </si>
  <si>
    <t xml:space="preserve">" BT 8 / stojany 3ks,  podsyp patky, schema str. 8-9 " </t>
  </si>
  <si>
    <t>(0,35*0,87*0,10)*3</t>
  </si>
  <si>
    <t>27156221-16</t>
  </si>
  <si>
    <t>Podsyp pod základové konstrukce se zhutněním z drobného kameniva - drť frakce 0 až 16 mm</t>
  </si>
  <si>
    <t>-660046742</t>
  </si>
  <si>
    <t>" BT 5/ hutněný podsyp z drtě  0/16, tl 0,10 m (pod hranoly  7 ks) celk. 36,4m2, tl. 0,10m=3,64m3 "</t>
  </si>
  <si>
    <t>0,10*(3,0+2*0,5)*(0,30+2*0,5)*7</t>
  </si>
  <si>
    <t>275313711</t>
  </si>
  <si>
    <t>Základové patky z betonu tř. C 20/25</t>
  </si>
  <si>
    <t>-1029946395</t>
  </si>
  <si>
    <t xml:space="preserve">            " bet.patky mobiláře "</t>
  </si>
  <si>
    <t xml:space="preserve">" BT 1 / lavice do bet.patek, 2 ks patek na lavici, schema str.2-3,  lavice 20ks " </t>
  </si>
  <si>
    <t>1,035*((0,30*0,30*0,8)*2)*20</t>
  </si>
  <si>
    <t xml:space="preserve">" BT 4 / hranoly: bet.patky,2 ks patek na hranol, schema str. 4,  hranoly 7ks " </t>
  </si>
  <si>
    <t>1,035*((0,30*0,50*0,3)*2)*7</t>
  </si>
  <si>
    <t>1,035*(0,40*0,40*0,40)*6</t>
  </si>
  <si>
    <t>1,035*(0,40*0,40*0,40)*3</t>
  </si>
  <si>
    <t>1,035*(0,35*0,35*0,870)*3</t>
  </si>
  <si>
    <t>" spodní stavba (výkopy,ŽB základy, kotvení ) =odd.9 HSV"</t>
  </si>
  <si>
    <t>" =je součástí celk.subdodávky certifikov. výrobce z důvodů bezpečnosti celého prvku "</t>
  </si>
  <si>
    <t>Mezisoučet          SO 03.6  rámové houpačky</t>
  </si>
  <si>
    <t>m3PATKYbet03</t>
  </si>
  <si>
    <t>Vodorovné konstrukce</t>
  </si>
  <si>
    <t>413941121</t>
  </si>
  <si>
    <t>Osazování ocelových válcovaných nosníků stropů I, IE, U, UE nebo L do č.12 nebo výšky do 120 mm</t>
  </si>
  <si>
    <t>910873343</t>
  </si>
  <si>
    <t>" srovnávací položka pro nosníky mostku "</t>
  </si>
  <si>
    <t>"SO 03.7- dřev.mostek "</t>
  </si>
  <si>
    <t>" BT 17/  I profil 10, schema str. 14-15,  2nosníky dl. 3,8m osaz.na bet.dlaždice"</t>
  </si>
  <si>
    <t>2*3,8*8,34*0,001</t>
  </si>
  <si>
    <t>tNOSNIK10I03</t>
  </si>
  <si>
    <t>13010712</t>
  </si>
  <si>
    <t>ocel profilová jakost S235JR (11 375) průřez I (IPN) 100</t>
  </si>
  <si>
    <t>-1889801316</t>
  </si>
  <si>
    <t>(2*3,8*8,34*0,001)*1,08</t>
  </si>
  <si>
    <t>" POZNÁMKA: povrch. úprava do exteriéru  žár.ZN= odd. 6HSV-pol.628 613 611"</t>
  </si>
  <si>
    <t>596811220</t>
  </si>
  <si>
    <t>Kladení betonové dlažby komunikací pro pěší do lože z kameniva velikosti přes 0,09 do 0,25 m2 pl do 50 m2</t>
  </si>
  <si>
    <t>-1302983002</t>
  </si>
  <si>
    <t>" BT 21/ beton.dlaždice 40x40cm 4ks, schema str.14"</t>
  </si>
  <si>
    <t>0,4*0,4*4</t>
  </si>
  <si>
    <t>59245320</t>
  </si>
  <si>
    <t>dlažba plošná betonová 400x400x45mm přírodní</t>
  </si>
  <si>
    <t>1688320949</t>
  </si>
  <si>
    <t xml:space="preserve">" SO 03.7-BT 21/ beton.dlaždice 40x40cm 4ks, schema str.14, mostek" </t>
  </si>
  <si>
    <t>(0,4*0,4*4)*1,03</t>
  </si>
  <si>
    <t>Úpravy povrchů, podlahy a osazování výplní</t>
  </si>
  <si>
    <t>628613611</t>
  </si>
  <si>
    <t>Žárové zinkování ponorem dílů ocelových konstrukcí mostů hmotnosti do 100 kg</t>
  </si>
  <si>
    <t>kg</t>
  </si>
  <si>
    <t>-814600396</t>
  </si>
  <si>
    <t>" BT 17/  I profil 10, schema str. 14-15,  2nosníky dl. 3,8m"    2*(3,8*8,34*1,08)</t>
  </si>
  <si>
    <t>635111241-48</t>
  </si>
  <si>
    <t>Násyp pod podlahy z hrubého kameniva fr. 4-8 se zhutněním</t>
  </si>
  <si>
    <t>-1049714173</t>
  </si>
  <si>
    <t xml:space="preserve">" BT 24/ násyp pod  mostek M3, schema str. 14 (měř. v dwg)*š.2m/ kamenivo HDK fr.4/8" </t>
  </si>
  <si>
    <t>(0,02+0,110)*(2,0+2*0,2)</t>
  </si>
  <si>
    <t>(0,4*0,045)*(2,0+2*0,2-4*0,4*0,045)</t>
  </si>
  <si>
    <t>Ostatní konstrukce a práce, bourání</t>
  </si>
  <si>
    <t>91611112-R1</t>
  </si>
  <si>
    <t>Oprava 2 řádku DŽK předlažbou - DM 2* řádek, očištění, 1*zarovnání hrany, zpět.osazení 2* řádek DŽK do betonu+ doplnění žul.kostky 8/10 do10%, přesun hmot, odvoz suti do15km, poplatek skládkovné</t>
  </si>
  <si>
    <t>-1633287600</t>
  </si>
  <si>
    <t>" SO 03.7 - dřev.mostek "</t>
  </si>
  <si>
    <t>"BT 12/ oprava 2 řádku podél DM obruby 3m  (foto+řez) "  2+2*0,5</t>
  </si>
  <si>
    <t>" výměra bude upravena dle skuteč.realizace= opravy mb řádku kostek poškoz.při DM obrub "</t>
  </si>
  <si>
    <t>" cena je obě řady kostek =(celý 2řádek ), pro rozpočet uvaž.100% délky DM obruby "</t>
  </si>
  <si>
    <t>916241113</t>
  </si>
  <si>
    <t>Osazení obrubníku kamenného ležatého s boční opěrou do lože z betonu prostého</t>
  </si>
  <si>
    <t>772936149</t>
  </si>
  <si>
    <t>" mostek SO 03.7-BT 12/ silniční kamenný obrubník 200*200mm do bet. lože: celkem 3,0m "</t>
  </si>
  <si>
    <t>" znovupožití obrubníků (ad. BT 12/DM  obrubníku podél cesty) "      2,0+2*0,5</t>
  </si>
  <si>
    <t>" mostek SO 03.7-BT 22/ silniční kamenný obrubník 200*200mm do bet. lože: 2,0m</t>
  </si>
  <si>
    <t>" nový obrubník na 2. straně mostku (u nové zatravn.kostky) , řez st.14 "          2,0</t>
  </si>
  <si>
    <t>58380006</t>
  </si>
  <si>
    <t>obrubník kamenný žulový přímý 1000x200x200mm</t>
  </si>
  <si>
    <t>-1057787022</t>
  </si>
  <si>
    <t>" mostek SO 03.7-BT 22/ silniční kamenný obrubník 200*200mm"</t>
  </si>
  <si>
    <t>" nový obrubník na 2. straně mostku , řez str.14 "  2,0*1,02</t>
  </si>
  <si>
    <t>936001002</t>
  </si>
  <si>
    <t>Montáž prvků městské a zahradní architektury hmotnosti přes 0,1 do 1,5 t</t>
  </si>
  <si>
    <t>342208668</t>
  </si>
  <si>
    <t>" SO 03.8  kamenné pítko pro ptáky "</t>
  </si>
  <si>
    <t>" BT 25/ atyp  - schema str. 15-16 "        2</t>
  </si>
  <si>
    <t>74910299-R1</t>
  </si>
  <si>
    <t xml:space="preserve">pítko pro ptáky - atyp, ruční kamenická práce s různě hlubokou profilací </t>
  </si>
  <si>
    <t>791605396</t>
  </si>
  <si>
    <t>" BT 25/ pítko -atyp  ruční kamenická práce- schema+foto  str. 15-16 "        2</t>
  </si>
  <si>
    <t>936005212-N1</t>
  </si>
  <si>
    <t>Montáž dětské houpačky řetízkové dvoumístné (obří rámová k-ce)  vč. dodávky kotvení (svař.kovové patky) a zhotovení spodní stavby (podsyp, zákl.ŽB patky, vč. výkopu- bez odvozu), vč. dopravy houpačky a přesunu  hmot</t>
  </si>
  <si>
    <t>1733225422</t>
  </si>
  <si>
    <t>" BT 10/ montáž a doprava -Rámová houpačka vč. spodní stavby: celk. 2kusy  "              2</t>
  </si>
  <si>
    <t>" Detailní popis výrobku, schema, foto -str.10-11 +výkr. C4  arch. situace "</t>
  </si>
  <si>
    <t>" Kompletní provedení včetně všech prací a materiálů (kromě dodávky vlastní houpačky):"</t>
  </si>
  <si>
    <t>" =subdodávka certifikov. výrobce "</t>
  </si>
  <si>
    <t>74920006-N1</t>
  </si>
  <si>
    <t xml:space="preserve">obří rámová řetězová houpačka 4,0*0,3*4,3m,  se 2 sedadly,  věková sk. 3-14 let, max. výška pádu 1,65m </t>
  </si>
  <si>
    <t>1378965185</t>
  </si>
  <si>
    <t>" SO 03.6-BT 9/  dodávka -Rámová houpačka "              2</t>
  </si>
  <si>
    <t>" Detailní popis výrobku, schema, foto:    str.10-11  "</t>
  </si>
  <si>
    <t>" certifikovaný standart výrobku (např. Flugo IV. nebo jiný  shodných bezpečnost.parametrů) "</t>
  </si>
  <si>
    <t>" Kompletní dodávka  herního prvku -houpačky  /subdodávka certifikov. výrobce "</t>
  </si>
  <si>
    <t>936009113</t>
  </si>
  <si>
    <t>Bezpečnostní dopadová plocha venkovní na dětském hřišti tl 30 cm z kačírku</t>
  </si>
  <si>
    <t>-1992988682</t>
  </si>
  <si>
    <t>" v ceně započteny i  výkop, ale bez odvozu (na hl.0,3m)  a separační geotextlie vč. dodávky"</t>
  </si>
  <si>
    <t>" BT 11/ zbudování povrchu tlumící pád - kačírek 300 mm 66m2"           66,0</t>
  </si>
  <si>
    <t xml:space="preserve">" výkr. C4 Arch.situace  (8,8*3,12+rozšíření  zářezu)*2  plochy houpaček =66m2 průměr.horních a spodních ploch"   </t>
  </si>
  <si>
    <t>936104213-01</t>
  </si>
  <si>
    <t>Montáž ocelového sloupku - nosiče sáčků na psí exkrementy - kotevními šrouby na pevný podklad</t>
  </si>
  <si>
    <t>-1814651696</t>
  </si>
  <si>
    <t xml:space="preserve">" BT 7 / ocel.sloupek,  kotvení přes dlažbu do bet.patek (odd.Základy), schema str.7 " </t>
  </si>
  <si>
    <t>" (dodávka kotev = v ceně mtž.položky), počet nosičů/sloupků  3ks"        3</t>
  </si>
  <si>
    <t>7491019-VT510</t>
  </si>
  <si>
    <t xml:space="preserve">sloupkový samostatný nosič sáčků na psí exkrementy - nerezová schránka objem 2L, na ocel. sloupku z L profilu (žár.ZN+prášk.vypalov.lak  RAL 7021)  1role sáčků, kotvení pod dlažbu </t>
  </si>
  <si>
    <t>1817753054</t>
  </si>
  <si>
    <t xml:space="preserve">" SO 03.4 - BT 7 / ocel.sloupek, nosič sáčků/ specifikace+ schema str.7 "     3   </t>
  </si>
  <si>
    <t>936104213</t>
  </si>
  <si>
    <t>Montáž odpadkového koše kotevními šrouby na pevný podklad</t>
  </si>
  <si>
    <t>1799508043</t>
  </si>
  <si>
    <t xml:space="preserve">" BT 6 / koš parkový,kotvení přes dlažbu do bet.patek (odd.Základy), schema str.6 " </t>
  </si>
  <si>
    <t>" (dodávka kotev = v ceně mtž.položky), počet košů 6ks"               6</t>
  </si>
  <si>
    <t>7491012-QB140</t>
  </si>
  <si>
    <t>koš odpadkový venkovní  ocelové tělo (ZN+prášk.vypalov.barva  RAL 7021)), opláštění lamelami (trop.dřevo),  v.785mm šxdl. 385x385mm,  obsah nádoby 50L, kotvení pod dlažbu do bet.základu</t>
  </si>
  <si>
    <t>-2017945763</t>
  </si>
  <si>
    <t>" SO 03.3-BT 6 / koš parkový, specifikace+ schema str.6 "         6</t>
  </si>
  <si>
    <t>936124113</t>
  </si>
  <si>
    <t>Montáž lavičky stabilní kotvené šrouby na pevný podklad</t>
  </si>
  <si>
    <t>-15409572</t>
  </si>
  <si>
    <t xml:space="preserve">" BT 1 / lavice kotveny přes dlažbu do bet.patek (odd.Základy), schema str.2-3 " </t>
  </si>
  <si>
    <t>" (dodávka průvlek.kotev = v ceně mtř.položky), počet lavic 20ks"                  20</t>
  </si>
  <si>
    <t>ksLAVICE03</t>
  </si>
  <si>
    <t>7491010-LPU</t>
  </si>
  <si>
    <t>park.lavička s opěradlem a područkami kotvená dl.1800mm konstrukce-ocel, PÚ ZN+prášková vypalovací barva ( RAL 7021), sedák - tropické dřevo bez PÚ</t>
  </si>
  <si>
    <t>1120102804</t>
  </si>
  <si>
    <t>" SO03.1-BT 1 / lavice , schema +specifikace  str.2-3 "                     20</t>
  </si>
  <si>
    <t>936174311-01</t>
  </si>
  <si>
    <t>Montáž stojanu na kola pro 1 kolo kotevními šrouby na pevný podklad - na 1 bet.základ, vč. dodávky 4 chem. kotev M12x165</t>
  </si>
  <si>
    <t>2029559018</t>
  </si>
  <si>
    <t xml:space="preserve">" BT 8 / stojany kotveny přes dlažbu do bet.patek (odd.Základy), schema str. 8-9 " </t>
  </si>
  <si>
    <t>7491015-SL505</t>
  </si>
  <si>
    <t>stojan na 1-2 kola  zábradelní v.1005 mm /dl. 600mm  š.60mm, kov L profi. žár.ZN + prášk.vypal.lak RAL 7021, pryžový opěrník,  kotveno pod dlažbu do základu</t>
  </si>
  <si>
    <t>-2059488317</t>
  </si>
  <si>
    <t>"SO 03.5- BT 8 / stojany na kola dle specifikace+ schema str. 8-9 "        3</t>
  </si>
  <si>
    <t>953961211</t>
  </si>
  <si>
    <t>Kotvy chemickou patronou M 8 hl 80 mm do betonu, ŽB nebo kamene s vyvrtáním otvoru</t>
  </si>
  <si>
    <t>749045557</t>
  </si>
  <si>
    <t>" BT 18/ zábradlí : přikotvení  3  sloupků"     3*4</t>
  </si>
  <si>
    <t>953965111</t>
  </si>
  <si>
    <t>Kotevní šroub pro chemické kotvy M 8 dl 110 mm</t>
  </si>
  <si>
    <t>-1538805471</t>
  </si>
  <si>
    <t>966001211</t>
  </si>
  <si>
    <t>Odstranění lavičky stabilní zabetonované</t>
  </si>
  <si>
    <t>-1586925465</t>
  </si>
  <si>
    <t>" SO 03.9 Demolice"</t>
  </si>
  <si>
    <t>" BT 26/ odstranění lavic vč.bet.patky, 3 ks "   3</t>
  </si>
  <si>
    <t>96600121-09</t>
  </si>
  <si>
    <t>Příplatek k odstranění parkové lavičky z kombinovan.materiálů - odmontování laťové výplně z ocel.konstrukce.- úprava pro tříděnou suť</t>
  </si>
  <si>
    <t>1376673691</t>
  </si>
  <si>
    <t>" SO 03.9 Demolice,   viz. foto stávaj.lavic "</t>
  </si>
  <si>
    <t>" BT 26/ DM lavic 3 ks, úprava pro tříděnou suť= ocel prodej, dřevo skládka"   3</t>
  </si>
  <si>
    <t>966001311</t>
  </si>
  <si>
    <t>Odstranění odpadkového koše s betonovou patkou</t>
  </si>
  <si>
    <t>1267898454</t>
  </si>
  <si>
    <t>" srovnávací položka "</t>
  </si>
  <si>
    <t>" BT 27/odstran. stojanu na psí exkrementy vč. bet.patky"  1</t>
  </si>
  <si>
    <t>-184798243</t>
  </si>
  <si>
    <t xml:space="preserve">" mostek SO 03.7-BT 12/ DM pro znovuosaz. kamen.obruby"    2,0+2*0,5      </t>
  </si>
  <si>
    <t>Přesun sutě</t>
  </si>
  <si>
    <t>997221151</t>
  </si>
  <si>
    <t>Vodorovná doprava suti z kusových materiálů stavebním kolečkem do 50 m</t>
  </si>
  <si>
    <t>-750015645</t>
  </si>
  <si>
    <t>" přesun hmot  zpětně použitých materiálů / v ceně položky je i naložení a složení "</t>
  </si>
  <si>
    <t>" mostek SO 03.7-BT 12+22 / DM pro znovuosaz. kamen.obruby (foto+řez)"</t>
  </si>
  <si>
    <t>" kamen.obrubníky 20/20cm po očištění "           (2,0+2*0,5)*1,02*0,105</t>
  </si>
  <si>
    <t>523670161</t>
  </si>
  <si>
    <t>1533690065</t>
  </si>
  <si>
    <t>" skládka (recyklace) s poplatkem "</t>
  </si>
  <si>
    <t>SUTbetSYPK03*(15-1)</t>
  </si>
  <si>
    <t>-289330381</t>
  </si>
  <si>
    <t>-1710640381</t>
  </si>
  <si>
    <t>" sut směs.recyklace 15km,  dřevo kompostárna 15km,  ocel sběrna  10km"</t>
  </si>
  <si>
    <t>SUTsmes03*(15-1)</t>
  </si>
  <si>
    <t>SUTdrevoKUS03*(15-1)</t>
  </si>
  <si>
    <t>SUTocel03*(10-1)</t>
  </si>
  <si>
    <t>99722161-01</t>
  </si>
  <si>
    <t>Nakládání suti z kusových materiálů  na dopravní prostředky pro vodorovnou dopravu</t>
  </si>
  <si>
    <t>-925659814</t>
  </si>
  <si>
    <t>997221611</t>
  </si>
  <si>
    <t>Nakládání suti na dopravní prostředky pro vodorovnou dopravu</t>
  </si>
  <si>
    <t>-2014181592</t>
  </si>
  <si>
    <t>997013871-1</t>
  </si>
  <si>
    <t>Poplatek za uložení stavebního odpadu na recyklační skládce (skládkovné) směsného stavebního a demoličního kód odpadu 17 09 04.</t>
  </si>
  <si>
    <t>-658353350</t>
  </si>
  <si>
    <t>" suť +hmoty: HSV+PSV celkem"              2,448+0,108</t>
  </si>
  <si>
    <t>" - odpočet zpětně použitých materiálů "</t>
  </si>
  <si>
    <t>" - kamen.obrubníky 20x20:  3m zpět"          -3,0*0,105</t>
  </si>
  <si>
    <t>" - odpočet ostatních sutí dle poplatků "</t>
  </si>
  <si>
    <t>-SUTbetSYPK03</t>
  </si>
  <si>
    <t>-SUTdrevoKUS03</t>
  </si>
  <si>
    <t>-SUTocel03</t>
  </si>
  <si>
    <t>997013811-1</t>
  </si>
  <si>
    <t>Poplatek za uložení na skládce (skládkovné) stavebního odpadu dřevěného kód odpadu 17 02 01.</t>
  </si>
  <si>
    <t>1795452063</t>
  </si>
  <si>
    <t>" suť  HSV: dřevo z laviček mobiliáře"</t>
  </si>
  <si>
    <t>" 3ks laviček "             3*0,025</t>
  </si>
  <si>
    <t>" suť  PSV:  dřev. lávka  cca 3,6m2" 3,6*0,030</t>
  </si>
  <si>
    <t>1901400284</t>
  </si>
  <si>
    <t>" bet.lože z očištění obrub  3m"     3,0*(0,305-0,105)*0,80</t>
  </si>
  <si>
    <t>" bet.patky DM mobiliáře"</t>
  </si>
  <si>
    <t>" 3ks laviček "             3*(0,482-0,025-0,010-0,030)</t>
  </si>
  <si>
    <t>" 1ks koš/stojan "     1*(0,087-0,003-0,005)</t>
  </si>
  <si>
    <t>997221899-11</t>
  </si>
  <si>
    <t xml:space="preserve">Poplatky- výkup odpadu kat. číslo 170 405  "Železný šrot" </t>
  </si>
  <si>
    <t>-1361992391</t>
  </si>
  <si>
    <t>" suť  HSV:  ocel z laviček mobiliáře"</t>
  </si>
  <si>
    <t>" 3ks laviček "             3*0,010</t>
  </si>
  <si>
    <t>" 1ks koš/stojan "     1*0,003</t>
  </si>
  <si>
    <t>" odkup oceli= * (-1) "                SUTOCEL03*(-1)</t>
  </si>
  <si>
    <t>Přesun hmot</t>
  </si>
  <si>
    <t>998225111</t>
  </si>
  <si>
    <t>Přesun hmot pro pozemní komunikace s krytem z kamene, monolitickým betonovým nebo živičným</t>
  </si>
  <si>
    <t>-1774823884</t>
  </si>
  <si>
    <t>" strojní přesun kamenivo "</t>
  </si>
  <si>
    <t>" dopad.plocha kačírek 66m2  odd.9"                 39,618</t>
  </si>
  <si>
    <t>" násypy  mostek odd.6 HSV "                          0,354*2,16</t>
  </si>
  <si>
    <t>998229111</t>
  </si>
  <si>
    <t>Přesun hmot ruční pro pozemní komunikace s krytem z kameniva, betonu,živice na vzdálenost do 50 m</t>
  </si>
  <si>
    <t>-1951258057</t>
  </si>
  <si>
    <t>" ruční přesun:  lokálně pod mobiláře (malé objemy)  "</t>
  </si>
  <si>
    <t>" bet.základy+podsypy /odd.2 HSV   "             21,469</t>
  </si>
  <si>
    <t>998229112</t>
  </si>
  <si>
    <t>Přesun hmot ruční pro pozemní komunikace s krytem dlážděným na vzdálenost do 50 m</t>
  </si>
  <si>
    <t>-1442978470</t>
  </si>
  <si>
    <t>" ruční přesun:  lokálně ostatní malé prvky  "</t>
  </si>
  <si>
    <t>" přesun hmot celkem "            65,493</t>
  </si>
  <si>
    <t>-sPresunKAMENI03</t>
  </si>
  <si>
    <t>-rPresunBET03</t>
  </si>
  <si>
    <t xml:space="preserve">Součet       </t>
  </si>
  <si>
    <t>PSV</t>
  </si>
  <si>
    <t>Práce a dodávky PSV</t>
  </si>
  <si>
    <t>762</t>
  </si>
  <si>
    <t>Konstrukce tesařské</t>
  </si>
  <si>
    <t>762522812-01</t>
  </si>
  <si>
    <t>Demontáž dřevěné lávky - podlaha z prken tloušťky přes 32 mm, vč.nosných trámů</t>
  </si>
  <si>
    <t>2023205314</t>
  </si>
  <si>
    <t>" BT 28/ odstranění dřev.mostku, 1 ks "      1,2*3,0</t>
  </si>
  <si>
    <t>76293-s001</t>
  </si>
  <si>
    <t>Dřevěná lavice - sedací hranol  š.300/v.300/dl.3000 mm: 1 dubový impregnov.hranol hoblovaný, broušený, vč. kotvení do bet.patky dle detailu  (4x nerez závit. tyč D16+ vymez.matice M16,  vývrty do patky+hranolu. +chem.kotva) /M+D+přesun hmot</t>
  </si>
  <si>
    <t>1212978497</t>
  </si>
  <si>
    <t xml:space="preserve">" BT 2 / lavice dubové hranoly 300x300x3000mm, schema str. 4,  hranoly 7ks " </t>
  </si>
  <si>
    <t xml:space="preserve">" BT 3 / vč.kotvení, nerez závit.tyče d16+matice/ hranoly 7ks*4 kotvy celkově 28 kotev" </t>
  </si>
  <si>
    <t>7,0</t>
  </si>
  <si>
    <t>762083123-01</t>
  </si>
  <si>
    <t>Impregnace řeziva proti dřevokaznému hmyzu, houbám a plísním třída ohrožení 3 a 4 (do exteriéru) - vakuotlaková hloubková impregnace vč. nákladů na dopravu řeziva pro impregnaci,  odstín hnědý nebo bezbarvý</t>
  </si>
  <si>
    <t>-2115098907</t>
  </si>
  <si>
    <t>" BT 16/ modřín. hranol 100x100mm, schema str.14-15, 2ks  *3,8m "</t>
  </si>
  <si>
    <t>2*3,8*(0,10*0,10)*1,08</t>
  </si>
  <si>
    <t xml:space="preserve">" BT 15/ modřín.fošny 150x50mm. schema str.14-15, 24ks prken dl.2m"    </t>
  </si>
  <si>
    <t>24*2,0*(0,15*0,05)*1,08</t>
  </si>
  <si>
    <t>76282411-R1</t>
  </si>
  <si>
    <t>Montáž mostového nosníku - trám tvrdé dřevo  průřezové pl do 144 cm2  - nakotvením  bočně  k ocelovému nosníku vratovými šrouby po 1,25m (dodávka šroubů samostatně ve specifikaci)</t>
  </si>
  <si>
    <t>1180937841</t>
  </si>
  <si>
    <t>" BT 16/ modřín. hranol 100x100mm, schema str.14-15, 2ks"    2*3,8</t>
  </si>
  <si>
    <t>" dl.3,8m =kotvení 4 šrouby"</t>
  </si>
  <si>
    <t>61198143-10</t>
  </si>
  <si>
    <t>terasový hranol 100x100mm modřín</t>
  </si>
  <si>
    <t>-1981363689</t>
  </si>
  <si>
    <t>" BT 16/ modřín. hranol 100x100mm, schema str.14-15, 2ks"    2*3,8*1,08</t>
  </si>
  <si>
    <t>30902552-12</t>
  </si>
  <si>
    <t>šroub vratový včetně matice s límcem M12x160mm, ZN</t>
  </si>
  <si>
    <t>100 kus</t>
  </si>
  <si>
    <t>-671356954</t>
  </si>
  <si>
    <t xml:space="preserve">" BT 19/ vratový šroub, podlažka matka, celk.8ks (=pro kotvení dřev.hranolu k ocel.nosníku 2*4ks)" </t>
  </si>
  <si>
    <t>8/100</t>
  </si>
  <si>
    <t>762952014-01</t>
  </si>
  <si>
    <t>Montáž teras z prken přes 135 mm z dřevin tvrdých šroubovaných broušených bez povrchové úpravy - prkna tl.50mm  (vč.dodávky vrutů 6x80,  cca 12,6 ks/m2))</t>
  </si>
  <si>
    <t>755229441</t>
  </si>
  <si>
    <t>" srovnávací položka (dřev.terasy) pro atypickou mostovku dřev. lávky "</t>
  </si>
  <si>
    <t xml:space="preserve">" BT 15/ modřín.fošny 150x50mm. schema str.14-15, 24ks prken"    </t>
  </si>
  <si>
    <t>" staveb.rozměr vč. mezer "     3,8*2,0</t>
  </si>
  <si>
    <t>"+ BT 20/  vruty 6*80mm celkem 96 ks vrutů pro 24 prken ( 4vruty/1 prkno) "</t>
  </si>
  <si>
    <t xml:space="preserve">" kotvení i dodávka vrutů je obsažena v ceně této mtž. položky "    </t>
  </si>
  <si>
    <t>61198127-05</t>
  </si>
  <si>
    <t>terasový profil dřevěný tl 50mm modřín - teras. prkna hladká oboustranně hoblovaná kv.A,B - 150x50mm. dl.2000 mm</t>
  </si>
  <si>
    <t>1070005208</t>
  </si>
  <si>
    <t xml:space="preserve">" BT 15/ modřín.fošny 150x50mm. schema str.14-15, 24ks (bez mezer)"    </t>
  </si>
  <si>
    <t>24*(0,15*2,0)*1,08</t>
  </si>
  <si>
    <t>998762101</t>
  </si>
  <si>
    <t>Přesun hmot tonážní pro kce tesařské v objektech v do 6 m</t>
  </si>
  <si>
    <t>1040756368</t>
  </si>
  <si>
    <t>767</t>
  </si>
  <si>
    <t>Konstrukce zámečnické</t>
  </si>
  <si>
    <t>767161226</t>
  </si>
  <si>
    <t>Montáž zábradlí rovného z profilové oceli do ocelové konstrukce hm do 20 kg</t>
  </si>
  <si>
    <t>-97118126</t>
  </si>
  <si>
    <t>" BT 18/ zábradlí ocel. 35x35mm, schema str. 12, 14-15, - jen 1 strana dl.3,8m"         1*3,8</t>
  </si>
  <si>
    <t>" zatřídění= kgZABRADLI03=26,314  kg celkem : 3,8mb= 5,902 kg/mb "</t>
  </si>
  <si>
    <t>" kotveno do podklad.hranolu přes ocel.nosník I 10, kotev.plotny=součást dodávky zábradlí"</t>
  </si>
  <si>
    <t>" chem. kotvy pro nakotvení ploten vykázány samostatně v odd. 9HSV"</t>
  </si>
  <si>
    <t>1455023-R2</t>
  </si>
  <si>
    <t>zámečn. atyp - zábradlí z profilové oceli průřez 35x35x3mm - madlo dl.3,8m, 3ks sloupků v.0,9m, 3* kotevní desky, žár. ZN</t>
  </si>
  <si>
    <t>-791308667</t>
  </si>
  <si>
    <t>" BT 18/ zábradlí ocel. 35x35mm, schema str. 12, 14-15, - jen 1 strana"</t>
  </si>
  <si>
    <t>" 1x madlo+3 sloupky "         (3,8+3*0,9)*3,01*1,08</t>
  </si>
  <si>
    <t>" 3x kotevní desky/plotny 100/100/5mm"      3*(0,10*0,10*5*8,0)*1,08</t>
  </si>
  <si>
    <t>kgZABRADLI03</t>
  </si>
  <si>
    <t>998767101</t>
  </si>
  <si>
    <t>Přesun hmot tonážní pro zámečnické konstrukce v objektech v do 6 m</t>
  </si>
  <si>
    <t>1934728528</t>
  </si>
  <si>
    <t>SO 04 - ŘEŠENÍ ZELENĚ</t>
  </si>
  <si>
    <t>SO 04.1 - Výsadba stromu</t>
  </si>
  <si>
    <t xml:space="preserve">    04.1.a - VÝSADBA STROMŮ</t>
  </si>
  <si>
    <t xml:space="preserve">    04.1.B - Rozvojová péče do konce vegetačního období v rámci podzimní výsadby</t>
  </si>
  <si>
    <t>04.1.a</t>
  </si>
  <si>
    <t>VÝSADBA STROMŮ</t>
  </si>
  <si>
    <t>-1935860754</t>
  </si>
  <si>
    <t>"výsadba stromů s výměnou 100 % půdy" 4*2*1,75</t>
  </si>
  <si>
    <t>"výsadba stromů s výměnou 50 % půdy" (48*0,5)*1,75</t>
  </si>
  <si>
    <t>-853043791</t>
  </si>
  <si>
    <t>"Hloubení jamek pro výsadbu dřevin s výměnou půdy z 50%, objem 1 m3" 48</t>
  </si>
  <si>
    <t>-584955910</t>
  </si>
  <si>
    <t>"substrát: 40% ornice, 30% kompost, 30% ostrohranný štěrk fr. 4/8 mm vč. sléhavosti 40%" 48*0,5*1,4</t>
  </si>
  <si>
    <t>"substrát: 40% ornice, 30% kompost, 30% ostrohranný štěrk fr. 4/8 mm vč. sléhavosti 40%" 2*4*1,4</t>
  </si>
  <si>
    <t>183101324</t>
  </si>
  <si>
    <t>Jamky pro výsadbu s výměnou 100 % půdy zeminy skupiny 1 až 4 obj přes 3 do 4 m3 v rovině a svahu do 1:5</t>
  </si>
  <si>
    <t>-2079699075</t>
  </si>
  <si>
    <t>"Hloubení jamek pro výsadbu dřevin s výměnou půdy z 100%, objem 4 m3" 2</t>
  </si>
  <si>
    <t>-1705671945</t>
  </si>
  <si>
    <t>"dno" (2*2*2)</t>
  </si>
  <si>
    <t>"dno" (48*1*1)</t>
  </si>
  <si>
    <t>"stěny" (2*4*1*1)</t>
  </si>
  <si>
    <t>"stěny" (48*2*2*1)</t>
  </si>
  <si>
    <t>184102114</t>
  </si>
  <si>
    <t>Výsadba dřeviny s balem D přes 0,4 do 0,5 m do jamky se zalitím v rovině a svahu do 1:5</t>
  </si>
  <si>
    <t>1988421847</t>
  </si>
  <si>
    <t>"Výsadba stromů listnatých ok 10/12, kmen 2,5 m" 25</t>
  </si>
  <si>
    <t>184102115</t>
  </si>
  <si>
    <t>Výsadba dřeviny s balem D přes 0,5 do 0,6 m do jamky se zalitím v rovině a svahu do 1:5</t>
  </si>
  <si>
    <t>-350405007</t>
  </si>
  <si>
    <t>"Výsadba stromů listnatých ok 18/20, kmen 2,5 m" 25</t>
  </si>
  <si>
    <t>0265035-B2511</t>
  </si>
  <si>
    <t>Tilia cordata - lípa srdčitá / stromy alejové (solitérní) - obvod kmene je 18/20 cm, výška nasazení koruny alespoň 2,5 m, alejový strom přesazovaný</t>
  </si>
  <si>
    <t>957179957</t>
  </si>
  <si>
    <t>"Tilia cordata - kmen 18/20 cm, bal, výška nasazení koruny 2,5 m" 25</t>
  </si>
  <si>
    <t>0265035-B212</t>
  </si>
  <si>
    <t>Juglans regia 'Mars' - ořešák královský, stromy ovocné (vysokokmen) - obvod kmene je 10/12 cm</t>
  </si>
  <si>
    <t>-1211351241</t>
  </si>
  <si>
    <t>"Juglans regia Mars - kmen 10/12 cm, bal, vysokokmen" 6</t>
  </si>
  <si>
    <t>0265035-B214</t>
  </si>
  <si>
    <t>Prunus avium 'Burlat' - třešeň, stromy ovocné (vysokokmen) - obvod kmene 10/12 cm</t>
  </si>
  <si>
    <t>-294931060</t>
  </si>
  <si>
    <t>"Prunus avium Burlat - kmen 10/12 cm, bal" 3</t>
  </si>
  <si>
    <t>0265035-B215</t>
  </si>
  <si>
    <t>Prunus avium 'Karešova' - třešeň, stromy ovocné (vysokokmen) - obvod kmene 10/12 cm</t>
  </si>
  <si>
    <t>916745341</t>
  </si>
  <si>
    <t>"Prunus avium Karešova - kmen 10/12 cm, bal" 3</t>
  </si>
  <si>
    <t>0265035-B216</t>
  </si>
  <si>
    <t>Prunus domestica 'Augustinka' - slivoň švestka, stromy ovocné (vysokokmen) - obvod kmene 10/12 cm</t>
  </si>
  <si>
    <t>-130279829</t>
  </si>
  <si>
    <t>"Prunus domestica Augustinka - kmen 10/12 cm, bal" 1</t>
  </si>
  <si>
    <t>0265035-B217</t>
  </si>
  <si>
    <t>Prunus domestica 'Wangenheimova' - slivoň švestka, stromy ovocné (vysokokmen) - obvod kmene 10/12 cm</t>
  </si>
  <si>
    <t>-1050526944</t>
  </si>
  <si>
    <t>"Prunus domestica Wangenheimova - kmen 10/12 cm, bal" 4</t>
  </si>
  <si>
    <t>0265035-B218</t>
  </si>
  <si>
    <t>Malus domestica 'Grávštýnské' - jabloň, stromy ovocné (vysokokmen) - obvod kmene 10/12 cm</t>
  </si>
  <si>
    <t>1871016166</t>
  </si>
  <si>
    <t>"Malus domestica Grávštýnské - kmen 10/12 cm, bal" 2</t>
  </si>
  <si>
    <t>0265035-B219</t>
  </si>
  <si>
    <t>Malus domestica 'Panenské české' - jabloň, stromy ovocné (vysokokmen) - obvod kmene 10/12 cm</t>
  </si>
  <si>
    <t>-395815259</t>
  </si>
  <si>
    <t>"Malus domestica Panenské české - kmen 10/12 cm, bal" 3</t>
  </si>
  <si>
    <t>0265035-B220</t>
  </si>
  <si>
    <t>Malus domestica 'Průsvitné letní'' - jabloň, stromy ovocné (vysokokmen) - obvod kmene 10/12 cm</t>
  </si>
  <si>
    <t>-730993445</t>
  </si>
  <si>
    <t>"Malus domestica Průsvitné letní - kmen 10/12 cm, bal" 3</t>
  </si>
  <si>
    <t>184215211</t>
  </si>
  <si>
    <t>Podzemní ukotvení kmene dřevin do volné zeminy skupiny 1 až 4 obvodu kmene do 250 mm</t>
  </si>
  <si>
    <t>359072302</t>
  </si>
  <si>
    <t>56245109-91</t>
  </si>
  <si>
    <t>podzemní kotvení stromů - atyp set:  3 kůly z frézované kulatiny délky 1,25 m Ø 80 mm, popruh 6 m - set vhodný ke kotvení stromu o obvodu kmene 20-40cm</t>
  </si>
  <si>
    <t>set</t>
  </si>
  <si>
    <t>-416639091</t>
  </si>
  <si>
    <t>"podzemní kotvení - kůly z frézované kulatiny délky 1,25 m O 80 mm, popruh  6 m-set vhodný ke kotvení stromu o obvodu kmene 18/20 cm" 2</t>
  </si>
  <si>
    <t>795574927</t>
  </si>
  <si>
    <t>"nadzemní kotvení - 3 kůly dřevěné impregnované dl 3,5 m, spojovací příčky, dráty, pásky" 48+2</t>
  </si>
  <si>
    <t>kůl vyvazovací dřevěný impregnovaný D 8 cm dl 3 m</t>
  </si>
  <si>
    <t>1875017734</t>
  </si>
  <si>
    <t>"nadzemní kotvení 3 kůly" (48+2)*3</t>
  </si>
  <si>
    <t>-1033955441</t>
  </si>
  <si>
    <t>((48+2)*3*1,1)*1,1</t>
  </si>
  <si>
    <t>((48+2)*3*0,8)*1,1</t>
  </si>
  <si>
    <t>-194604857</t>
  </si>
  <si>
    <t>"zhotovení závlahové mísy" 48</t>
  </si>
  <si>
    <t>184501141-1</t>
  </si>
  <si>
    <t>Zhotovení obalu z rákosové nebo kokosové rohože v rovině a svahu do 1:5</t>
  </si>
  <si>
    <t>-1923379128</t>
  </si>
  <si>
    <t>"ochrana kmene proti korní spále z rákosové rohože" 50*(0,2+0,10)*2,0</t>
  </si>
  <si>
    <t>"Položka je vč. dodávek drátů a pásky"</t>
  </si>
  <si>
    <t>61894003</t>
  </si>
  <si>
    <t>rákos ohradový neloupaný 60x200cm</t>
  </si>
  <si>
    <t>1227964496</t>
  </si>
  <si>
    <t>"ochrana kmene proti korní spále z rákosové rohože" 30*1,15</t>
  </si>
  <si>
    <t>263907899</t>
  </si>
  <si>
    <t>"mulčování výsadbové jámy kůrou tl. 100 mm" 0,8*48</t>
  </si>
  <si>
    <t>-1660862361</t>
  </si>
  <si>
    <t>"chránička kmene proti poškození strunovou sekačkou" 48</t>
  </si>
  <si>
    <t>868713234</t>
  </si>
  <si>
    <t>"chránička kmene proti poškození strunovou sekačkou" 48*3</t>
  </si>
  <si>
    <t>10391100-01</t>
  </si>
  <si>
    <t>kůra mulčovací VL - jemně drcená borka</t>
  </si>
  <si>
    <t>1077021695</t>
  </si>
  <si>
    <t>"mulč drcená borová kůra tl. 100 mm" 48*0,8*0,1</t>
  </si>
  <si>
    <t>-889156992</t>
  </si>
  <si>
    <t>"hnojení tabletovým pomalu rozpustným hnojivem 5 ks/ strom" 50*5*0,010*0,001</t>
  </si>
  <si>
    <t>1374179450</t>
  </si>
  <si>
    <t>"tabletové hnojivo s postupným uvolňováním 10g/ks" 50*5*1,03</t>
  </si>
  <si>
    <t>1193481248</t>
  </si>
  <si>
    <t>"zalití po výsadbě 100 l / strom" 50*0,1*1</t>
  </si>
  <si>
    <t>1334399240</t>
  </si>
  <si>
    <t>359562596</t>
  </si>
  <si>
    <t>178227665</t>
  </si>
  <si>
    <t>"drenážní vrstva štěrk 16/32" (48*0,1)+(0,4*2)</t>
  </si>
  <si>
    <t>-909318416</t>
  </si>
  <si>
    <t>04.1.B</t>
  </si>
  <si>
    <t>-1500369790</t>
  </si>
  <si>
    <t xml:space="preserve">"vč.  vypletí  závlah.mísy  2* cykl" </t>
  </si>
  <si>
    <t>"ošetření dřevin po výsadbě 2x cykl"50*2</t>
  </si>
  <si>
    <t>1748737748</t>
  </si>
  <si>
    <t>"výchovný řez 1x" 50</t>
  </si>
  <si>
    <t xml:space="preserve">"řez  vč. kontroly založení růstu stromu" </t>
  </si>
  <si>
    <t>-174092117</t>
  </si>
  <si>
    <t>"kontrola kotvení" 50</t>
  </si>
  <si>
    <t>655691531</t>
  </si>
  <si>
    <t>"zálivka 10*100 l / strom" 50*0,1*10</t>
  </si>
  <si>
    <t>-545725020</t>
  </si>
  <si>
    <t>952135451</t>
  </si>
  <si>
    <t>"cenu (počet km) za dovozovou vzdálenost si dodavatel upraví dle vlastních možností "</t>
  </si>
  <si>
    <t>ODVOZ042</t>
  </si>
  <si>
    <t>9,205</t>
  </si>
  <si>
    <t>SO 04.2 - Výsadba živého plotu</t>
  </si>
  <si>
    <t xml:space="preserve">    04.2.a - VÝSADBA ŽIVÉHO PLOTU</t>
  </si>
  <si>
    <t xml:space="preserve">    04.2.b - Rozvojová péče do konce vegetačního období při podzimním založení</t>
  </si>
  <si>
    <t>04.2.a</t>
  </si>
  <si>
    <t>VÝSADBA ŽIVÉHO PLOTU</t>
  </si>
  <si>
    <t>111301111</t>
  </si>
  <si>
    <t>Sejmutí drnu tl do 100 mm s přemístěním do 50 m nebo naložením na dopravní prostředek</t>
  </si>
  <si>
    <t>-11323970</t>
  </si>
  <si>
    <t>" Výkaz výměr dle  BILANČNÍ TABULKY, viz. Příloha PD, (dále už jen BT/...) "</t>
  </si>
  <si>
    <t>"stržení travního drnu, odvoz na skládku nebo kompostárnu, popř. do vlastního skládkového hospodářství" 52,5*0,5</t>
  </si>
  <si>
    <t>276309012</t>
  </si>
  <si>
    <t>"výměna půdy z 50 %, doplnění substrátem" 26,3*0,25*1,75</t>
  </si>
  <si>
    <t>"stržení travního drnu, odvoz na skládku nebo kompostárnu, popř. do vlastního skládkového hospodářství" 26,3*0,1*1,75</t>
  </si>
  <si>
    <t>2022611909</t>
  </si>
  <si>
    <t>"výměna půdy z 50 %, doplnění substrátem" 26,3*0,25</t>
  </si>
  <si>
    <t>"stržení travního drnu, odvoz na skládku nebo kompostárnu, popř. do vlastního skládkového hospodářství" 26,3*0,1</t>
  </si>
  <si>
    <t>-1130925082</t>
  </si>
  <si>
    <t>"výměna půdy z 50 %, doplnění substrátem: 26,3*0,25"</t>
  </si>
  <si>
    <t>"stržení travního drnu, odvoz na skládku nebo kompostárnu, popř. do vlastního skládkového hospodářství: 26,3*0,1"</t>
  </si>
  <si>
    <t>ODVOZ042*(15-10)</t>
  </si>
  <si>
    <t>1020957134</t>
  </si>
  <si>
    <t>183205111</t>
  </si>
  <si>
    <t>Založení záhonu v rovině a svahu do 1:5 zemina skupiny 1 a 2</t>
  </si>
  <si>
    <t>-1500020101</t>
  </si>
  <si>
    <t>"příprava půdy (kultivátorování, urovnání půdy hrabáním, jemné terénní úpravy)" 26,3</t>
  </si>
  <si>
    <t>181351004</t>
  </si>
  <si>
    <t>Rozprostření ornice tl vrstvy přes 200 do 250 mm pl do 100 m2 v rovině nebo ve svahu do 1:5 strojně</t>
  </si>
  <si>
    <t>-1859109107</t>
  </si>
  <si>
    <t>10371500-02</t>
  </si>
  <si>
    <t>substrát - 40% ornice nebo kvalitní zahradní zemina, 30% kompost, 30%  písek nebo štěrk fr. 2-4</t>
  </si>
  <si>
    <t>1058922209</t>
  </si>
  <si>
    <t>"substrát: 40% ornice nebo kvalitní zahradní zemina, 30% kompost, 30%  písek nebo štěrk fr. 2-4" 26,3*0,25*1,4*1,03</t>
  </si>
  <si>
    <t>"koeficient slehnutí 1,4"</t>
  </si>
  <si>
    <t>183403114</t>
  </si>
  <si>
    <t>Obdělání půdy kultivátorováním v rovině a svahu do 1:5</t>
  </si>
  <si>
    <t>-42308646</t>
  </si>
  <si>
    <t>"příprava půdy (kultivátorování, urovnání půdy hrabáním, jemné terénní úpravy)"</t>
  </si>
  <si>
    <t>"kultivátorování - zapravení substrátu" 26,3</t>
  </si>
  <si>
    <t>183403153</t>
  </si>
  <si>
    <t>Obdělání půdy hrabáním v rovině a svahu do 1:5</t>
  </si>
  <si>
    <t>-576085683</t>
  </si>
  <si>
    <t>"hrabání" 26,3</t>
  </si>
  <si>
    <t>183101113</t>
  </si>
  <si>
    <t>Hloubení jamek bez výměny půdy zeminy skupiny 1 až 4 obj přes 0,02 do 0,05 m3 v rovině a svahu do 1:5</t>
  </si>
  <si>
    <t>-1064112547</t>
  </si>
  <si>
    <t>"výsadba dřevin s balem vč. výchovného řezu po výsadbě" 184</t>
  </si>
  <si>
    <t>184701112</t>
  </si>
  <si>
    <t>Výsadba živého plotu s balem v rovině a svahu do 1:5</t>
  </si>
  <si>
    <t>1596973570</t>
  </si>
  <si>
    <t>0265036-441</t>
  </si>
  <si>
    <t xml:space="preserve">Carpinus betulus - habr obecný, špičák, výška 100-125 cm s postranním obrostem k založení živého plotu </t>
  </si>
  <si>
    <t>-892702656</t>
  </si>
  <si>
    <t>"Carpinus betulus, špičák výšky 100-125 cm" 184</t>
  </si>
  <si>
    <t>184215111</t>
  </si>
  <si>
    <t>Ukotvení kmene dřevin v rovině nebo na svahu do 1:5 jedním kůlem D do 0,1 m dl do 1 m</t>
  </si>
  <si>
    <t>-1001518152</t>
  </si>
  <si>
    <t>184</t>
  </si>
  <si>
    <t>60591257-26</t>
  </si>
  <si>
    <t>kůl vyvazovací dřevěný impregnovaný D 6 cm dl 1,5 m</t>
  </si>
  <si>
    <t>845699827</t>
  </si>
  <si>
    <t>"nadzemní kotvení - kůly dřevěné impregnované dl 1,5 m, d 6 cm, dráty, pásky" 26</t>
  </si>
  <si>
    <t>60591257-27</t>
  </si>
  <si>
    <t>bambusová tyč dl min 2,2 m</t>
  </si>
  <si>
    <t>915335879</t>
  </si>
  <si>
    <t>"bambusová tyč - spojovací příčka" 27</t>
  </si>
  <si>
    <t>847172621</t>
  </si>
  <si>
    <t>"mulčování borkou tl. 10 cm" 26,3</t>
  </si>
  <si>
    <t>-1153544047</t>
  </si>
  <si>
    <t>"mulčování borkou tl. 10 cm" 26,3*0,10*1,04</t>
  </si>
  <si>
    <t>138589311</t>
  </si>
  <si>
    <t>"hnojení, tabletové hnojivo s postupným uvolňováním živin 30 g/ks" 184*3*0,010*0,001</t>
  </si>
  <si>
    <t xml:space="preserve">hnojivo postupně rozpustné k rostlinám - tablety  10g </t>
  </si>
  <si>
    <t>-570783086</t>
  </si>
  <si>
    <t>"hnojení, tabletové hnojivo s postupným uvolňováním živin 30 g/ks" 184*3*1,03</t>
  </si>
  <si>
    <t>-791984189</t>
  </si>
  <si>
    <t>"zálivka 30l / ks" 184*0,03*1</t>
  </si>
  <si>
    <t>-201360762</t>
  </si>
  <si>
    <t>-1872106040</t>
  </si>
  <si>
    <t>1236521745</t>
  </si>
  <si>
    <t>04.2.b</t>
  </si>
  <si>
    <t>Rozvojová péče do konce vegetačního období při podzimním založení</t>
  </si>
  <si>
    <t>83153553</t>
  </si>
  <si>
    <t>940534465</t>
  </si>
  <si>
    <t>" V cenách jsou započteny i náklady na odplevelení s nakypřením nebo vypletí "</t>
  </si>
  <si>
    <t>" odstranění poškozených částí dřeviny s případným složením odpadu na hromady "</t>
  </si>
  <si>
    <t>" naložení na DP, odvoz do 20 km a s jeho složením "</t>
  </si>
  <si>
    <t>"ošetření dřevin po výsadbě vč. pletí a okopání 2x " 184*2</t>
  </si>
  <si>
    <t xml:space="preserve">" vč.  vypletí  závlah.mísy  2* cykl  RP " </t>
  </si>
  <si>
    <t>3977436</t>
  </si>
  <si>
    <t>"1x ročně po jarním řezu"</t>
  </si>
  <si>
    <t>1674797641</t>
  </si>
  <si>
    <t>-1365702229</t>
  </si>
  <si>
    <t>"zálivka 30 l / ks *10" 184*0,03*10</t>
  </si>
  <si>
    <t>575722781</t>
  </si>
  <si>
    <t>"zálivka 30 l / ks *15" 184*0,03*15</t>
  </si>
  <si>
    <t>1120078701</t>
  </si>
  <si>
    <t>SO 04.3 - Výsadba keřů</t>
  </si>
  <si>
    <t xml:space="preserve">    04.3.a - VÝSADBA KEŘŮ</t>
  </si>
  <si>
    <t xml:space="preserve">    04.3.b - Rozvojová péče do konce vegetačního období v rámci podzimní výsadby</t>
  </si>
  <si>
    <t>04.3.a</t>
  </si>
  <si>
    <t>VÝSADBA KEŘŮ</t>
  </si>
  <si>
    <t>-724308869</t>
  </si>
  <si>
    <t>"výsadba keřů s výměnou 50 % půdy" 40*0,4/2*1,75</t>
  </si>
  <si>
    <t>183101215</t>
  </si>
  <si>
    <t>Jamky pro výsadbu s výměnou 50 % půdy zeminy skupiny 1 až 4 obj přes 0,125 do 0,4 m3 v rovině a svahu do 1:5</t>
  </si>
  <si>
    <t>-1541187528</t>
  </si>
  <si>
    <t>"Hloubení jamek pro výsadbu dřevin s výměnou půdy z 50%, objem 0,4 m3" 40</t>
  </si>
  <si>
    <t>-1104487281</t>
  </si>
  <si>
    <t>"substrát: 40% ornice, 30% kompost, 30% ostrohranný štěrk fr. 4/8 mm vč. sléhavosti 40%" 40*0,4/2*1,4</t>
  </si>
  <si>
    <t>184102113</t>
  </si>
  <si>
    <t>Výsadba dřeviny s balem D přes 0,3 do 0,4 m do jamky se zalitím v rovině a svahu do 1:5</t>
  </si>
  <si>
    <t>-622509450</t>
  </si>
  <si>
    <t>"výsadba keřů s balem do jamek s výměnou půdy z 50%" 40</t>
  </si>
  <si>
    <t>0265036-230</t>
  </si>
  <si>
    <t>Amelanchier ovalis (muchovník vejčitý) - v. 125-150 cm, rozvětvený, ZB (nebo kontejner)</t>
  </si>
  <si>
    <t>451625920</t>
  </si>
  <si>
    <t>"Amelanchier ovalis - bal, dobře prokořeněné, výška cca 125-150 cm " 5</t>
  </si>
  <si>
    <t>0265036-241</t>
  </si>
  <si>
    <t>Cornus mas (dřín obecný) - v. 100-125 cm, rozvětvený, ZB (nebo kontejner)</t>
  </si>
  <si>
    <t>499525780</t>
  </si>
  <si>
    <t>"Cornus mas - bal, dobře prokořeněné, výška cca 100-125 cm " 6</t>
  </si>
  <si>
    <t>0265036-232</t>
  </si>
  <si>
    <t>Corylus avellana (líska obecná) - v. 100-125 cm, rozvětvený, ZB (nebo kontejner)</t>
  </si>
  <si>
    <t>1486874103</t>
  </si>
  <si>
    <t>"Corylus avellana - bal, dobře prokořeněné, výška cca 100-125 cm" 7</t>
  </si>
  <si>
    <t>0265036-233</t>
  </si>
  <si>
    <t>Crataegus monogyna (hloh jednosemenný) - v. 100-125 cm, rozvětvený, ZB (nebo kontejner)</t>
  </si>
  <si>
    <t>-1832898707</t>
  </si>
  <si>
    <t>"Crataegus monogyna - bal, dobře prokořeněné, výška cca 100-125 cm" 6</t>
  </si>
  <si>
    <t>0265036-234</t>
  </si>
  <si>
    <t>Prunus spinosa (trnka obecná) - v. 100-125 cm, rozvětvený, ZB (nebo kontejner)</t>
  </si>
  <si>
    <t>686149050</t>
  </si>
  <si>
    <t>"Prunus spinosa - bal, dobře prokořeněné, výška cca 100-125 cm" 6</t>
  </si>
  <si>
    <t>0265036-235</t>
  </si>
  <si>
    <t>Rosa canina (růže šípková) - v. 100-125 cm, rozvětvený, ZB (nebo kontejner)</t>
  </si>
  <si>
    <t>1163448123</t>
  </si>
  <si>
    <t>"Rosa canina- bal, dobře prokořeněné, výška cca 100-125 cm" 5</t>
  </si>
  <si>
    <t>0265036-236</t>
  </si>
  <si>
    <t>Viburnum opulus (kalina obecná) - v. 100-125 cm, rozvětvený, ZB (nebo kontejner)</t>
  </si>
  <si>
    <t>-1226776324</t>
  </si>
  <si>
    <t>"Viburnum opulus - bal, dobře prokořeněné, výška cca 100-125 cm" 5</t>
  </si>
  <si>
    <t>184215412</t>
  </si>
  <si>
    <t>Zhotovení závlahové mísy dřevin D přes 0,5 do 1,0 m v rovině nebo na svahu do 1:5</t>
  </si>
  <si>
    <t>587546582</t>
  </si>
  <si>
    <t>676561818</t>
  </si>
  <si>
    <t>"mulčování výsadbové jámy kůrou tl. 100 mm" 40*0,8</t>
  </si>
  <si>
    <t>-696218212</t>
  </si>
  <si>
    <t>" mulč drcená borová kůra tl. 100 mm " 40*0,10*0,8*1,04</t>
  </si>
  <si>
    <t>1382935265</t>
  </si>
  <si>
    <t>"3 tablety/ 1 keř (10g tableta)"</t>
  </si>
  <si>
    <t>40*3*0,010*0,001</t>
  </si>
  <si>
    <t>-1901557006</t>
  </si>
  <si>
    <t>40*3*1,03</t>
  </si>
  <si>
    <t>185804311</t>
  </si>
  <si>
    <t>Zalití rostlin vodou plocha do 20 m2</t>
  </si>
  <si>
    <t>-725322056</t>
  </si>
  <si>
    <t xml:space="preserve">"zálivka po výsadbě 50 l /ks" </t>
  </si>
  <si>
    <t>40*0,05*1</t>
  </si>
  <si>
    <t>1016068933</t>
  </si>
  <si>
    <t>-46189967</t>
  </si>
  <si>
    <t>-1046167751</t>
  </si>
  <si>
    <t>04.3.b</t>
  </si>
  <si>
    <t>-7147601</t>
  </si>
  <si>
    <t xml:space="preserve">" ošetření vysazených dřevin vč. pletí a okopání " </t>
  </si>
  <si>
    <t>" ošetření dřevin po výsadbě 2x cykl " 40*2</t>
  </si>
  <si>
    <t>184851413</t>
  </si>
  <si>
    <t>Zpětný řez netrnitých keřů po výsadbě v přes 1 m</t>
  </si>
  <si>
    <t>1851284582</t>
  </si>
  <si>
    <t>" výchovný řez 1x" 40</t>
  </si>
  <si>
    <t>-821374700</t>
  </si>
  <si>
    <t>"voda na zálivku (30 l/ks) 10x" 40*0,03*10</t>
  </si>
  <si>
    <t>-93796420</t>
  </si>
  <si>
    <t>40*0,03*10</t>
  </si>
  <si>
    <t>-1528357588</t>
  </si>
  <si>
    <t>SO 04.4.A - Založení travnaté plochy -  intenzivní</t>
  </si>
  <si>
    <t xml:space="preserve">    04.4.A.a - PARKOVÝ TRÁVNÍK INTENZIVNÍ</t>
  </si>
  <si>
    <t xml:space="preserve">    04.4.A.b - Rozvojová péče do konce vegetačního období při podzimním založení</t>
  </si>
  <si>
    <t>04.4.A.a</t>
  </si>
  <si>
    <t>PARKOVÝ TRÁVNÍK INTENZIVNÍ</t>
  </si>
  <si>
    <t>171201231-19</t>
  </si>
  <si>
    <t>Náklady na recyklaci biologicky rozložitelného odpadu ve vlastním odpadovém hospodářství zhotovitele nebo poplatek za uložení na kompostárně biologicky rozložitelného odpadu</t>
  </si>
  <si>
    <t>516757529</t>
  </si>
  <si>
    <t>"odstranění zbytků biomasy a dalších příměsí odhad tonáž 1,4 t/m3 "1300*0,05*1,4</t>
  </si>
  <si>
    <t>"odhad tonáže odpadu z odplevelení: =  12-14 m3/ha, 100 kg/m3  = 14*100=1,4t/ha" (1,4*1300)/10000</t>
  </si>
  <si>
    <t>"odhad tonáže odpadu po pokosení trávníku - regenerace" (1*1134*0,05*0,3)/2</t>
  </si>
  <si>
    <t>"vyhrabání trávníku po vertikutaci - regenerace" 0,02*1134*0,095/2</t>
  </si>
  <si>
    <t>"tonáž bude upřesněna dle skutečné realizace"</t>
  </si>
  <si>
    <t>1495013791</t>
  </si>
  <si>
    <t>"odstranění zbytků biomasy a dalších příměsí" 1300*0,05+1134*0,05</t>
  </si>
  <si>
    <t>185803111</t>
  </si>
  <si>
    <t>Ošetření trávníku shrabáním v rovině a svahu do 1:5</t>
  </si>
  <si>
    <t>-1109767782</t>
  </si>
  <si>
    <t>"pokosení trávníku před vertikutací - regenerace" 1134</t>
  </si>
  <si>
    <t>" V cenách započteno: pokosení se shrabáním a odvozem shrabu do 20km "</t>
  </si>
  <si>
    <t>183451441</t>
  </si>
  <si>
    <t>Prořezání trávníku s přísevem pl přes 1000 m2 v rovině nebo na svahu do 1:5</t>
  </si>
  <si>
    <t>-2010498689</t>
  </si>
  <si>
    <t>"V cenách jsou započteny i náklady spojené s vyhrabáním, naložením na dopravní prostředek a odvozem rostlinných zbytků do 20 km a jejich složení"</t>
  </si>
  <si>
    <t>"vertikutace trávníku v několika směrech - regenerace" 1134*3</t>
  </si>
  <si>
    <t>183451515</t>
  </si>
  <si>
    <t>Zapískování travnatých ploch vrstvou tl do 20 mm v rovině nebo na svahu do 1:5 pl přes 1000 m2</t>
  </si>
  <si>
    <t>422614202</t>
  </si>
  <si>
    <t>"zapískování vertikutovaného trávníku - regenerace" 1134</t>
  </si>
  <si>
    <t>58151280-02</t>
  </si>
  <si>
    <t>písek křemičitý zahradní - frakce 0,5 /0,1  (nebo jiná frakce vhodná pro erifikace trávníků )  volně ložený</t>
  </si>
  <si>
    <t xml:space="preserve"> Vlastní</t>
  </si>
  <si>
    <t>-1438901699</t>
  </si>
  <si>
    <t>" spotřeba pro zapískování cca   4-9 litrů/m2  regenerov.plochy  (objem.hm.VL cca 1500 kg/m3)"</t>
  </si>
  <si>
    <t>(0,004+0,009)/2*1134,0*1,03*1,5</t>
  </si>
  <si>
    <t>-1171413561</t>
  </si>
  <si>
    <t>1300*0,05</t>
  </si>
  <si>
    <t>-1684699664</t>
  </si>
  <si>
    <t>(1300*0,05)*(15-10)</t>
  </si>
  <si>
    <t>1425288054</t>
  </si>
  <si>
    <t>-919161976</t>
  </si>
  <si>
    <t>"odstranění zbytků biomasy a dalších příměsí" 1300</t>
  </si>
  <si>
    <t>184813511</t>
  </si>
  <si>
    <t>Chemické odplevelení před založením kultury postřikem na široko v rovině a svahu do 1:5 ručně</t>
  </si>
  <si>
    <t>-1594227216</t>
  </si>
  <si>
    <t>"chemické odplevelení 2x" (1300)*2</t>
  </si>
  <si>
    <t>1674605275</t>
  </si>
  <si>
    <t>"rotavátorování 1x" 1300</t>
  </si>
  <si>
    <t>"rotavátorování - zapravení substrátu" 1300</t>
  </si>
  <si>
    <t>181351113</t>
  </si>
  <si>
    <t>Rozprostření ornice tl vrstvy do 200 mm pl přes 500 m2 v rovině nebo ve svahu do 1:5 strojně</t>
  </si>
  <si>
    <t>1440268737</t>
  </si>
  <si>
    <t>"rozprostření a urovnání trávníkového substrátu tl. 5 cm" 1300</t>
  </si>
  <si>
    <t>10371500</t>
  </si>
  <si>
    <t>substrát pro trávníky VL</t>
  </si>
  <si>
    <t>1245208950</t>
  </si>
  <si>
    <t>"trávníkový substrát" 1300*0,05*1,03</t>
  </si>
  <si>
    <t>181111111</t>
  </si>
  <si>
    <t>Plošná úprava terénu do 500 m2 zemina skupiny 1 až 4 nerovnosti přes 50 do 100 mm v rovinně a svahu do 1:5</t>
  </si>
  <si>
    <t>-2079226658</t>
  </si>
  <si>
    <t>"jemné terénní modelace - urovnání do +- 1 cm " 1300</t>
  </si>
  <si>
    <t>-769917346</t>
  </si>
  <si>
    <t>"3x hrabání" (1300)*3</t>
  </si>
  <si>
    <t>181451131</t>
  </si>
  <si>
    <t>Založení parkového trávníku výsevem pl přes 1000 m2 v rovině a ve svahu do 1:5</t>
  </si>
  <si>
    <t>617368686</t>
  </si>
  <si>
    <t>"Osetí včetně osiva (20-30 g/m2), parková směs do sucha" 1300</t>
  </si>
  <si>
    <t>"Osetí včetně osiva (20-30 g/m2), parková směs do sucha - regenerace" 1134</t>
  </si>
  <si>
    <t>00572490-B4</t>
  </si>
  <si>
    <t>osivo travní - parková směs do sucha, přesné složení upřesněno dle stanovištních podmínek během realizace a odsouhlaseno architektem, výsev 20-30 g/m2</t>
  </si>
  <si>
    <t>1100907692</t>
  </si>
  <si>
    <t>"Osetí včetně osiva (20-30 g/m2), parková směs do sucha" 1300*0,025*1,03</t>
  </si>
  <si>
    <t>"výsevek 20-30 g /m2, speciální směs bylin pro dosev trávníku - regenerace" 1134*0,025*1,03</t>
  </si>
  <si>
    <t>"přesné složení upřesněno dle stanovištních podmínek během realizace a odsouhlaseno architektem"</t>
  </si>
  <si>
    <t>185802113</t>
  </si>
  <si>
    <t>Hnojení půdy umělým hnojivem na široko v rovině a svahu do 1:5</t>
  </si>
  <si>
    <t>358497188</t>
  </si>
  <si>
    <t>"hnojení startovací (30g /m2)" (1300)*0,03*0,001</t>
  </si>
  <si>
    <t>"hnojení startovací (30g /m2) - regenerace" (1134)*0,03*0,001</t>
  </si>
  <si>
    <t>25191155-11</t>
  </si>
  <si>
    <t>hnojivo startovací - pro založení trávníků, spotřeba 30g/m2</t>
  </si>
  <si>
    <t>-535094010</t>
  </si>
  <si>
    <t>"hnojení startovací (30g /m2)" 1300*0,03*1,03</t>
  </si>
  <si>
    <t>"hnojení startovací (30g /m2) - regenerace" 1134*0,03*1,03</t>
  </si>
  <si>
    <t>183403161</t>
  </si>
  <si>
    <t>Obdělání půdy válením v rovině a svahu do 1:5</t>
  </si>
  <si>
    <t>739776561</t>
  </si>
  <si>
    <t>"válcování 2x" (1300)*2</t>
  </si>
  <si>
    <t>"válcování 2x - regenerace trávníku - regenerace" (1134)*2</t>
  </si>
  <si>
    <t>6949746</t>
  </si>
  <si>
    <t>"zalití po založení trávníku 10l/m2" 1300*0,01*1</t>
  </si>
  <si>
    <t>"zalití po založení trávníku 10l/m2 - regenerace" 1134*0,01*1</t>
  </si>
  <si>
    <t>-463761995</t>
  </si>
  <si>
    <t>-1243033827</t>
  </si>
  <si>
    <t>"cenu (počet km) za dovozovou vzdálenost si dodavatel upraví dle vlastních možností"</t>
  </si>
  <si>
    <t>487141552</t>
  </si>
  <si>
    <t>04.4.A.b</t>
  </si>
  <si>
    <t>-141347285</t>
  </si>
  <si>
    <t>"odhad tonáže odpadu po pokosení trávníku" (1*1300*0,05*0,3)/2</t>
  </si>
  <si>
    <t>746771730</t>
  </si>
  <si>
    <t>"kosení 1x" 1300+1134</t>
  </si>
  <si>
    <t>244918382</t>
  </si>
  <si>
    <t>"hnojení 5g /m2 po první seči " (1300*0,005*0,001)+(1134*0,005*0,001)</t>
  </si>
  <si>
    <t>25191155-13</t>
  </si>
  <si>
    <t>hnojivo dusíkaté granulované pro údržbu trávníků - spotřeba 5g/m2</t>
  </si>
  <si>
    <t>-93168006</t>
  </si>
  <si>
    <t>"hnojení 5g /m2 po první seči "(1300*0,005*1,03)+( 1134*0,005*1,03)</t>
  </si>
  <si>
    <t>990829652</t>
  </si>
  <si>
    <t>"zálivka 10x10l/m2" (1300*0,01*10)+(1134*0,01*10)</t>
  </si>
  <si>
    <t>-1940067776</t>
  </si>
  <si>
    <t>"zálivka 10x10l/m2" (1300*0,01*10)+ (1134*0,01*10)</t>
  </si>
  <si>
    <t>-455102028</t>
  </si>
  <si>
    <t>"zálivka 10x10l/m2"(1300*0,01*10)+(1134*0,01*10)</t>
  </si>
  <si>
    <t>SO 04.4.B - Založení travnaté plochy - extenzivní</t>
  </si>
  <si>
    <t xml:space="preserve">    04.4.B.a - PARKOVÝ TRÁVNÍK EXTENZIVNÍ</t>
  </si>
  <si>
    <t xml:space="preserve">    04.4.B.b - Rozvojová péče do konce vegetačního období při podzimním založení</t>
  </si>
  <si>
    <t>04.4.B.a</t>
  </si>
  <si>
    <t>PARKOVÝ TRÁVNÍK EXTENZIVNÍ</t>
  </si>
  <si>
    <t>-897754932</t>
  </si>
  <si>
    <t>"odstranění zbytků biomasy a dalších příměsí odhad tonáž 1,4 t/m3 "1000*0,05*1,4</t>
  </si>
  <si>
    <t>"odhad tonáže odpadu z odplevelení: =  12-14 m3/ha, 100 kg/m3  = 14*100=1,4t/ha" (1,4*1000)/10000</t>
  </si>
  <si>
    <t>"odhad tonáže odpadu po pokosení trávníku - regenerace" (1*897*0,05*0,3)/2</t>
  </si>
  <si>
    <t>"vyhrabání trávníku po vertikutaci - regenerace" 0,02*897*0,095/2</t>
  </si>
  <si>
    <t>167151111</t>
  </si>
  <si>
    <t>Nakládání výkopku z hornin třídy těžitelnosti I skupiny 1 až 3 přes 100 m3</t>
  </si>
  <si>
    <t>-582225001</t>
  </si>
  <si>
    <t>"odstranění zbytků biomasy a dalších příměsí" (1000+897)*0,05</t>
  </si>
  <si>
    <t>1450494466</t>
  </si>
  <si>
    <t>"pokosení trávníku před vertikutací - regenerace" 897</t>
  </si>
  <si>
    <t>183451431</t>
  </si>
  <si>
    <t>Prořezání trávníku s přísevem pl do 1000 m2 v rovině nebo na svahu do 1:5</t>
  </si>
  <si>
    <t>1746364647</t>
  </si>
  <si>
    <t>"vertikutace trávníku v několika směrec - regeneraceh" 897*3</t>
  </si>
  <si>
    <t>-1473290354</t>
  </si>
  <si>
    <t>"zapískování vertikutovaného trávníku - regenerace" 897</t>
  </si>
  <si>
    <t>-1553447482</t>
  </si>
  <si>
    <t>(0,004+0,009)/2*897,0*1,03*1,5</t>
  </si>
  <si>
    <t>953595793</t>
  </si>
  <si>
    <t>1000*0,05</t>
  </si>
  <si>
    <t>1916467325</t>
  </si>
  <si>
    <t>(1000*0,05)*(15-10)</t>
  </si>
  <si>
    <t>538696088</t>
  </si>
  <si>
    <t>430262217</t>
  </si>
  <si>
    <t>"odstranění zbytků biomasy a dalších příměsí" 1000</t>
  </si>
  <si>
    <t>-1261462511</t>
  </si>
  <si>
    <t>"chemické odplevelení 2x - v rovině" (1000)*2</t>
  </si>
  <si>
    <t>19639145</t>
  </si>
  <si>
    <t>"rotavátorování 1x - v rovině" 1000</t>
  </si>
  <si>
    <t>"rotavátorování - zapravení substrátu - v rovině" 1000</t>
  </si>
  <si>
    <t>232055453</t>
  </si>
  <si>
    <t>"rozprostření a urovnání trávníkového substrátu tl. 3 cm - v rovině" 1000</t>
  </si>
  <si>
    <t>-2041709112</t>
  </si>
  <si>
    <t>"trávníkový substrát" 1000*0,03*1,03</t>
  </si>
  <si>
    <t>181151311</t>
  </si>
  <si>
    <t>Plošná úprava terénu přes 500 m2 zemina skupiny 1 až 4 nerovnosti přes 50 do 100 mm v rovinně a svahu do 1:5</t>
  </si>
  <si>
    <t>261083901</t>
  </si>
  <si>
    <t>"jemné terénní modelace - urovnání do +- 1 cm - v rovině" 1000</t>
  </si>
  <si>
    <t>1019794591</t>
  </si>
  <si>
    <t>"3x hrabání - v rovině" (1000)*3</t>
  </si>
  <si>
    <t>181451121</t>
  </si>
  <si>
    <t>Založení lučního trávníku výsevem pl přes 1000 m2 v rovině a ve svahu do 1:5</t>
  </si>
  <si>
    <t>1975570353</t>
  </si>
  <si>
    <t>"Osetí včetně osiva (15-20 g/m2), parková směs do sucha s příměsí bylin - v rovině" 1000+897</t>
  </si>
  <si>
    <t>00572490-B3</t>
  </si>
  <si>
    <t>osivo travní - parková směs do sucha s příměsí bylin, přesné složení upřesněno dle stanovištních podmínek během realizace a odsouhlaseno architektem, výsev 15-20 g/m2, travobylinná společenstva</t>
  </si>
  <si>
    <t>1047566352</t>
  </si>
  <si>
    <t>"Osetí včetně osiva (15-20 g/m2), parková směs do sucha s příměsí bylin" (1000*0,018*1,03)+(897*0,018*1,03)</t>
  </si>
  <si>
    <t>1638772346</t>
  </si>
  <si>
    <t>"hnojení startovací (30g /m2) - v rovině" 1000*0,03*0,001</t>
  </si>
  <si>
    <t>"hnojení startovací (30g /m2) - v rovině - regenerace" 897*0,03*0,001</t>
  </si>
  <si>
    <t>-1618502647</t>
  </si>
  <si>
    <t>"hnojení startovací (30g /m2)" 1000*0,03*1,03</t>
  </si>
  <si>
    <t>"hnojení startovací (30g /m2) - regenerace" 897*0,03*1,03</t>
  </si>
  <si>
    <t>-1355548231</t>
  </si>
  <si>
    <t>"válcování 2x - v rovině" (1000+897)*2</t>
  </si>
  <si>
    <t>1213201809</t>
  </si>
  <si>
    <t>"zalití po založení trávníku 10l/m2" (1000+897)*0,01*1</t>
  </si>
  <si>
    <t>-1700482295</t>
  </si>
  <si>
    <t>"zalití po založení trávníku 10l/m2"(1000+897)*0,01*1</t>
  </si>
  <si>
    <t>-1882052840</t>
  </si>
  <si>
    <t>341747432</t>
  </si>
  <si>
    <t>04.4.B.b</t>
  </si>
  <si>
    <t>443896757</t>
  </si>
  <si>
    <t>"odhad tonáže odpadu po pokosení trávníku" (1*1000*0,05*0,3)/2</t>
  </si>
  <si>
    <t>-1662802263</t>
  </si>
  <si>
    <t>"kosení 1x - v rovině" 1000+897</t>
  </si>
  <si>
    <t>"V cenách započteno: pokosení se shrabáním a odvozem shrabu do 20km"</t>
  </si>
  <si>
    <t>1397855856</t>
  </si>
  <si>
    <t>"zálivka 5x10l/m2" 1000*0,01*5</t>
  </si>
  <si>
    <t>"zálivka 5x10l/m2 - regenerace" 897*0,01*5</t>
  </si>
  <si>
    <t>1172359322</t>
  </si>
  <si>
    <t>830750201</t>
  </si>
  <si>
    <t>SO 04.4.C - Založení štěrkového trávníku</t>
  </si>
  <si>
    <t xml:space="preserve">    04.4.C.a - ŠTĚRKOVÝ TRÁVNÍK</t>
  </si>
  <si>
    <t xml:space="preserve">    04.4.C.b - Rozvojová péče do konce vegetačního období </t>
  </si>
  <si>
    <t>04.4.C.a</t>
  </si>
  <si>
    <t>ŠTĚRKOVÝ TRÁVNÍK</t>
  </si>
  <si>
    <t>812861663</t>
  </si>
  <si>
    <t>"sejmutí travního drnu tl. 10 cm" 91,5</t>
  </si>
  <si>
    <t>-1507877037</t>
  </si>
  <si>
    <t>"výkop pro štěrkový trávník do projektované hloubky celková -0,45" 0,35*91,5</t>
  </si>
  <si>
    <t>1422822534</t>
  </si>
  <si>
    <t>"sejmutí drnu" 91,5*0,15*1,75</t>
  </si>
  <si>
    <t>"pojízdný - výkop pro štěrkový trávník do projektované hloubky celková -0,45, dokopání 0,35 m" 91,5*0,35*1,75</t>
  </si>
  <si>
    <t>1072253718</t>
  </si>
  <si>
    <t>"pojízdný - výkop pro štěrkový trávník do projektované hloubky celková -0,45, dokopání 0,35 m" 91,5*0,35</t>
  </si>
  <si>
    <t>162251102</t>
  </si>
  <si>
    <t>Vodorovné přemístění přes 20 do 50 m výkopku/sypaniny z horniny třídy těžitelnosti I skupiny 1 až 3</t>
  </si>
  <si>
    <t>-2140225971</t>
  </si>
  <si>
    <t>"podkladní vrstva 0,3 m ŠD " 91,5*0,3</t>
  </si>
  <si>
    <t>"rozprostření substrátu pro štěrkový trávník (ornice: ŠD 8/16 30:70)" (91,5+134)*0,15</t>
  </si>
  <si>
    <t xml:space="preserve">"lokální rozvozy substrátu tl. 150 mm" </t>
  </si>
  <si>
    <t>-245814275</t>
  </si>
  <si>
    <t>"zasypání do projektované hloubky + 0,3 m" 91,5*0,3</t>
  </si>
  <si>
    <t>786826490</t>
  </si>
  <si>
    <t>"hutněné zářezy" 60,9</t>
  </si>
  <si>
    <t>976779502</t>
  </si>
  <si>
    <t>"jemné terénní modelace - urovnání do +- 1 cm" 91,5+134</t>
  </si>
  <si>
    <t>564871116</t>
  </si>
  <si>
    <t>Podklad ze štěrkodrtě ŠD plochy přes 100 m2 tl. 300 mm</t>
  </si>
  <si>
    <t>1132969864</t>
  </si>
  <si>
    <t>"pojízdný podkladní vrstva 0,3 m ze ŠD 0/63, hutnění " 91,5</t>
  </si>
  <si>
    <t>58344197</t>
  </si>
  <si>
    <t>štěrkodrť frakce 0/63</t>
  </si>
  <si>
    <t>-1893843181</t>
  </si>
  <si>
    <t>"pojízdný podkladní vrstva 0,3 m ze ŠD 0/63, hutnění " 91,5*0,3*1,9</t>
  </si>
  <si>
    <t>181351007</t>
  </si>
  <si>
    <t>Rozprostření ornice tl vrstvy přes 400 do 500 mm pl do 100 m2 v rovině nebo ve svahu do 1:5 strojně</t>
  </si>
  <si>
    <t>1087108173</t>
  </si>
  <si>
    <t>"pojízdný - rozprostření substrátu pro štěrkový trávník (ornice: ŠD 8/16 30:70)" 91,5+134</t>
  </si>
  <si>
    <t>10371500-01</t>
  </si>
  <si>
    <t>substrát pro trávníky VL zakládací - zemina, kompost, štěrk,  písek - substrát  (A) určen k vytvoření vegetační vrtvy pro výsev travních ploch (vč. atestu)</t>
  </si>
  <si>
    <t>1574070651</t>
  </si>
  <si>
    <t>"zasypání do projektované hloubky + 0,15 m" (91,5+134)*0,15</t>
  </si>
  <si>
    <t>23896429</t>
  </si>
  <si>
    <t>"pojízdný hl. 0,45 m" 91,5+134</t>
  </si>
  <si>
    <t>0057249-291</t>
  </si>
  <si>
    <t>osivo travní - speciální suchovzdorná směs se zastoupením řebříčku obecného a jetele plazivého (přesné složení upřesněno dle stanovištních podmínek během realizace a odsouhlaseno architektem), odolnější směs snášející zátěž, výsev 30g/m2</t>
  </si>
  <si>
    <t>-1542255647</t>
  </si>
  <si>
    <t>"trávník štěrkový  - výsev 30g/m2  + 3% ztratné"</t>
  </si>
  <si>
    <t>"Osetí vč. osiva (30 g/m2), speciální směs, složení upřesněno dle stan. podmínek, odsouhlaseno architektem" (91,5+134)*0,03+((91,5+134)*0,003)</t>
  </si>
  <si>
    <t>-129478003</t>
  </si>
  <si>
    <t>"válcování válem 3,5 t bez vibrace" 91,5+134</t>
  </si>
  <si>
    <t>"válcování po výsevu, závlaha, hnojení" 91,5+134</t>
  </si>
  <si>
    <t>184853511</t>
  </si>
  <si>
    <t>Chemické odplevelení před založením kultury nad 20 m2 postřikem na široko v rovině a svahu do 1:5 strojně</t>
  </si>
  <si>
    <t>390936272</t>
  </si>
  <si>
    <t>"odplevelení - dle původu zeminy min. 1x (kalkulováno 2x)" (91,5+134)*2</t>
  </si>
  <si>
    <t>377630109</t>
  </si>
  <si>
    <t>"válcování po výsevu, závlaha, hnojení" (91,5+134)*0,03*0,001</t>
  </si>
  <si>
    <t>1476518822</t>
  </si>
  <si>
    <t>"válcování, závlaha, hnojení" (91,5+134)*0,03*1,03</t>
  </si>
  <si>
    <t>1098991128</t>
  </si>
  <si>
    <t>"válcování po výsevu, závlaha, hnojení" (91,5+134)*0,01*1</t>
  </si>
  <si>
    <t>1771838281</t>
  </si>
  <si>
    <t>1012781274</t>
  </si>
  <si>
    <t>-145384842</t>
  </si>
  <si>
    <t>04.4.C.b</t>
  </si>
  <si>
    <t xml:space="preserve">Rozvojová péče do konce vegetačního období </t>
  </si>
  <si>
    <t>-1786297439</t>
  </si>
  <si>
    <t>"odhad tonáže odpadu po pokosení trávníku" (1*225,5*0,05*0,3)/2</t>
  </si>
  <si>
    <t>-715212264</t>
  </si>
  <si>
    <t>"kosení 5x (Rozvojová péče do předání trávníku)" 5*(91,5+134)</t>
  </si>
  <si>
    <t>" V cenách  započteno: pokosení se shrabáním a odvozem shrabu do 20km "</t>
  </si>
  <si>
    <t>-1112434862</t>
  </si>
  <si>
    <t>"zálivka 10x10l/m2" (91,5+134)*0,01*10</t>
  </si>
  <si>
    <t>1935016714</t>
  </si>
  <si>
    <t>955339755</t>
  </si>
  <si>
    <t>-1252436394</t>
  </si>
  <si>
    <t>"hnojení 5g / m2 po první seči " (91,5+134)*0,005*0,001</t>
  </si>
  <si>
    <t>87622186</t>
  </si>
  <si>
    <t>"hnojení 5g / m2 po první seči" (91,5+134)*0,005*1,03</t>
  </si>
  <si>
    <t>182303111</t>
  </si>
  <si>
    <t>Doplnění zeminy nebo substrátu na travnatých plochách tl do 50 mm rovina v rovinně a svahu do 1:5</t>
  </si>
  <si>
    <t>-704556806</t>
  </si>
  <si>
    <t>"dosypání kavern zeminou, hrabání  cca 40% ploch, tl. 5 cm" 0,4*(91,5+134)</t>
  </si>
  <si>
    <t>-140526504</t>
  </si>
  <si>
    <t>"dosypání kavern zeminou, hrabání  cca 40% ploch, tl. 5 cm" 0,4*(91,5+134)*0,05</t>
  </si>
  <si>
    <t>-1750262620</t>
  </si>
  <si>
    <t>"dosypání kavern zeminou, hrabání  cca 40% ploch, tl. 5 cm" (91,5+134)*0,4</t>
  </si>
  <si>
    <t>183451351-19</t>
  </si>
  <si>
    <t>Dosev trávníku lokálně vč. ručního provzdušenění podkladu a dodávky travního osiva (štěrkový trávník) plochy v rovině nebo na svahu do 1:5</t>
  </si>
  <si>
    <t>844524988</t>
  </si>
  <si>
    <t>"dosetí 20 g/m2, vč. Osiva  cca 40% ploch" (91,5+134)*0,4</t>
  </si>
  <si>
    <t>SO 04.4.D - Zatravněná dlažba se širokou spárou</t>
  </si>
  <si>
    <t xml:space="preserve">    04.4.D.a - ZATRAVNĚNÁ DLAŽBA SE ŠIROKOU SPÁROU</t>
  </si>
  <si>
    <t xml:space="preserve">    04.4.D.b - Rozvojová péče (od založení do předání stavby)</t>
  </si>
  <si>
    <t>04.4.D.a</t>
  </si>
  <si>
    <t>ZATRAVNĚNÁ DLAŽBA SE ŠIROKOU SPÁROU</t>
  </si>
  <si>
    <t>180405111</t>
  </si>
  <si>
    <t>Založení trávníku ve vegetačních prefabrikátech výsevem semene v rovině a ve svahu do 1:5</t>
  </si>
  <si>
    <t>1451461048</t>
  </si>
  <si>
    <t xml:space="preserve">" trávník, založený výsevem do spar " </t>
  </si>
  <si>
    <t>" celk.plocha vč.dlažby a distačních spar " 132</t>
  </si>
  <si>
    <t>00572490-29</t>
  </si>
  <si>
    <t>osivo travní - speciální suchovzdorná směs do pojížděných dlažeb, přesné složení upřesněno dle stanovištních podmínek během realizace a odsouhlaseno architektem, výsev 20-30g/m2</t>
  </si>
  <si>
    <t>1296400233</t>
  </si>
  <si>
    <t>" Osetí včetně osiva (20-30 g/m2), speciální suchovzdorná směs do pojížděných dlažeb "</t>
  </si>
  <si>
    <t>" distanční plocha=podíl zeleně do 30% "</t>
  </si>
  <si>
    <t>132*0,025*1,03*0,3</t>
  </si>
  <si>
    <t>-1878837361</t>
  </si>
  <si>
    <t>" odplevelení - dle původu zeminy min. 1x " 132</t>
  </si>
  <si>
    <t>" odplevelení zaspárov. plochy  před osetím "</t>
  </si>
  <si>
    <t>270051418</t>
  </si>
  <si>
    <t>" urovnání substrátu mezi dlažbou " 132*2</t>
  </si>
  <si>
    <t>110149778</t>
  </si>
  <si>
    <t>" hnojení startovací 30 g/m2 " 132*0,03*0,001</t>
  </si>
  <si>
    <t>935999208</t>
  </si>
  <si>
    <t>" hnojení startovací (30g /m2) " 132*0,03*1,03</t>
  </si>
  <si>
    <t>-45226210</t>
  </si>
  <si>
    <t>"zalití trávníku po založení" 132*0,01*1</t>
  </si>
  <si>
    <t>-2017825625</t>
  </si>
  <si>
    <t>" zalití trávníku po založení" 132*0,01*1</t>
  </si>
  <si>
    <t>736345208</t>
  </si>
  <si>
    <t>606935140</t>
  </si>
  <si>
    <t>04.4.D.b</t>
  </si>
  <si>
    <t>Rozvojová péče (od založení do předání stavby)</t>
  </si>
  <si>
    <t>1209656363</t>
  </si>
  <si>
    <t>" kosení 1x " 132</t>
  </si>
  <si>
    <t>166537916</t>
  </si>
  <si>
    <t>" hnojení 5g / m2 po první seči "  132*0,005*0,001</t>
  </si>
  <si>
    <t>-1711477215</t>
  </si>
  <si>
    <t>" hnojení 5g / m2 po první seči "  132*0,005*1,03</t>
  </si>
  <si>
    <t>-483291895</t>
  </si>
  <si>
    <t>"zálivka 10x10l/m2"  132*0,01*10</t>
  </si>
  <si>
    <t>45270374</t>
  </si>
  <si>
    <t>-922884828</t>
  </si>
  <si>
    <t>SO 04.5 - Výsadba cibulovin do trávníku</t>
  </si>
  <si>
    <t xml:space="preserve">    04.5.a - VÝSADBA CIBULOVIN DO TRÁVNÍKU</t>
  </si>
  <si>
    <t>04.5.a</t>
  </si>
  <si>
    <t>VÝSADBA CIBULOVIN DO TRÁVNÍKU</t>
  </si>
  <si>
    <t>183111111</t>
  </si>
  <si>
    <t>Hloubení jamek bez výměny půdy zeminy skupiny 1 až 4 obj do 0,002 m3 v rovině a svahu do 1:5</t>
  </si>
  <si>
    <t>1484047976</t>
  </si>
  <si>
    <t>"hloubení jamek pro výsadbu cibulovin (hnízda)" 20000/5</t>
  </si>
  <si>
    <t>183211313</t>
  </si>
  <si>
    <t>Výsadba cibulí nebo hlíz</t>
  </si>
  <si>
    <t>1149578198</t>
  </si>
  <si>
    <t>"výsadba cibulovin (hnízda)" 20000/5</t>
  </si>
  <si>
    <t>0265035-12</t>
  </si>
  <si>
    <t>cibuloviny</t>
  </si>
  <si>
    <t>426794636</t>
  </si>
  <si>
    <t xml:space="preserve"> "sortiment viz PD" 20000</t>
  </si>
  <si>
    <t>992603952</t>
  </si>
  <si>
    <t>SO 05 - VEŘEJNÉ OSVĚTLENÍ</t>
  </si>
  <si>
    <t>SO 05.1 - Veřejné osvětlení - Nové VO</t>
  </si>
  <si>
    <t>22242</t>
  </si>
  <si>
    <t>45310000-3</t>
  </si>
  <si>
    <t>42.22.22</t>
  </si>
  <si>
    <t>M - Práce a dodávky M</t>
  </si>
  <si>
    <t xml:space="preserve">    C-21-kab - Elekektromonáže kabeláže</t>
  </si>
  <si>
    <t xml:space="preserve">    C-21-sloupy - Sloupy a svítidla</t>
  </si>
  <si>
    <t>46-M - Zemní práce při extr.mont.pracích - (viz situace a řezy)</t>
  </si>
  <si>
    <t>Práce a dodávky M</t>
  </si>
  <si>
    <t>C-21-kab</t>
  </si>
  <si>
    <t>Elekektromonáže kabeláže</t>
  </si>
  <si>
    <t>210010019-1</t>
  </si>
  <si>
    <t>Montáž trubek plastových ohebných D 48 mm uložených volně</t>
  </si>
  <si>
    <t>-914709414</t>
  </si>
  <si>
    <t>34571352</t>
  </si>
  <si>
    <t>trubka elektroinstalační ohebná dvouplášťová korugovaná (chránička) D 52/63mm, HDPE+LDPE</t>
  </si>
  <si>
    <t>184192564</t>
  </si>
  <si>
    <t>"trasa" 165</t>
  </si>
  <si>
    <t>"do sloupů" 6*3</t>
  </si>
  <si>
    <t>"do skříní"  1</t>
  </si>
  <si>
    <t>210100422.1</t>
  </si>
  <si>
    <t>Ukončení kabelů a vodičů kabelovou koncovkou do 4 žil do 1 kV včetně zapojení  do 4x16 mm2 viz schema</t>
  </si>
  <si>
    <t>-1972243547</t>
  </si>
  <si>
    <t>210120102</t>
  </si>
  <si>
    <t>Montáž pojistkových patron nožových</t>
  </si>
  <si>
    <t>626549648</t>
  </si>
  <si>
    <t>358252220-1</t>
  </si>
  <si>
    <t>pojistka nízkoztrátová PHN00 16A provedení normální</t>
  </si>
  <si>
    <t>1265752832</t>
  </si>
  <si>
    <t>210220022</t>
  </si>
  <si>
    <t>Montáž uzemňovacího vedení vodičů FeZn pomocí svorek v zemi drátem průměru do 10 mm ve městské zástavbě</t>
  </si>
  <si>
    <t>-454519539</t>
  </si>
  <si>
    <t>"do sloupů" 6*2</t>
  </si>
  <si>
    <t>35441073</t>
  </si>
  <si>
    <t>drát D 10mm FeZn</t>
  </si>
  <si>
    <t>-1913979915</t>
  </si>
  <si>
    <t>178*.62</t>
  </si>
  <si>
    <t>210220301</t>
  </si>
  <si>
    <t>Montáž svorek hromosvodných se 2 šrouby</t>
  </si>
  <si>
    <t>121548128</t>
  </si>
  <si>
    <t>354418850-1</t>
  </si>
  <si>
    <t>svorka spojovací SS pro lano D8-10 mm</t>
  </si>
  <si>
    <t>463739147</t>
  </si>
  <si>
    <t>210280002</t>
  </si>
  <si>
    <t>Zkoušky a prohlídky el rozvodů a zařízení celková prohlídka pro objem montážních prací přes 100 do 500 tis Kč</t>
  </si>
  <si>
    <t>-2080846028</t>
  </si>
  <si>
    <t>210280161-1</t>
  </si>
  <si>
    <t>Koordinace s ostatními profesemi a správcem</t>
  </si>
  <si>
    <t>-1229153068</t>
  </si>
  <si>
    <t>210280211</t>
  </si>
  <si>
    <t>Měření zemních odporů zemniče prvního nebo samostatného</t>
  </si>
  <si>
    <t>-1359077314</t>
  </si>
  <si>
    <t>210280351</t>
  </si>
  <si>
    <t>Zkoušky kabelů silových do 1 kV, počtu a průřezu žil do 4x25 mm2</t>
  </si>
  <si>
    <t>38400952</t>
  </si>
  <si>
    <t>210810014-1</t>
  </si>
  <si>
    <t>Montáž měděných kabelů CYKY, CYKYD, CYKYDY, NYM, NYY, YSLY 750 V 4x16mm2 uložených volně</t>
  </si>
  <si>
    <t>984932377</t>
  </si>
  <si>
    <t>341110800-1</t>
  </si>
  <si>
    <t>kabel silový s Cu jádrem CYKY 4x16 mm2</t>
  </si>
  <si>
    <t>-252244501</t>
  </si>
  <si>
    <t>"do sloupů" 6*5</t>
  </si>
  <si>
    <t>"do skříní"  2</t>
  </si>
  <si>
    <t>741128022</t>
  </si>
  <si>
    <t>Příplatek k montáži kabelů za zatažení vodiče a kabelu do 2,00 kg</t>
  </si>
  <si>
    <t>2023301837</t>
  </si>
  <si>
    <t>C-21-sloupy</t>
  </si>
  <si>
    <t>Sloupy a svítidla</t>
  </si>
  <si>
    <t>210202016</t>
  </si>
  <si>
    <t>Montáž svítidlo výbojkové průmyslové nebo venkovní na sloupek parkový</t>
  </si>
  <si>
    <t>-302008451</t>
  </si>
  <si>
    <t>348444550DTM-15</t>
  </si>
  <si>
    <t xml:space="preserve">svítidlo LED 15W,  2700K, IK10, 100 000hod, DALI driver, NEMA standard kompatibilní, IP66 </t>
  </si>
  <si>
    <t>-450151066</t>
  </si>
  <si>
    <t>210204002</t>
  </si>
  <si>
    <t>Montáž stožárů osvětlení parkových ocelových</t>
  </si>
  <si>
    <t>333204532</t>
  </si>
  <si>
    <t>722-SB5</t>
  </si>
  <si>
    <t>Sadový stožár bezpaticovy SB5, oboust.zinkovaný</t>
  </si>
  <si>
    <t>2139674189</t>
  </si>
  <si>
    <t>210204201</t>
  </si>
  <si>
    <t>Montáž elektrovýzbroje stožárů osvětlení 1 okruh</t>
  </si>
  <si>
    <t>1339095918</t>
  </si>
  <si>
    <t>316722-EKM 2035-1</t>
  </si>
  <si>
    <t>stožár.svorkovice IP 43 - 1xE27</t>
  </si>
  <si>
    <t>256</t>
  </si>
  <si>
    <t>-457020111</t>
  </si>
  <si>
    <t>34523415</t>
  </si>
  <si>
    <t>vložka pojistková E27 normální 2410 6A</t>
  </si>
  <si>
    <t>866431587</t>
  </si>
  <si>
    <t>34111030</t>
  </si>
  <si>
    <t>kabel instalační jádro Cu plné izolace PVC plášť PVC 450/750V (CYKY) 3x1,5mm2</t>
  </si>
  <si>
    <t>-1958769049</t>
  </si>
  <si>
    <t>4*5</t>
  </si>
  <si>
    <t>210280712</t>
  </si>
  <si>
    <t>Měření intenzity osvětlení na pracovišti do 50 svítidel</t>
  </si>
  <si>
    <t>soubor</t>
  </si>
  <si>
    <t>-1660067825</t>
  </si>
  <si>
    <t>210950101-1</t>
  </si>
  <si>
    <t>Očíslování stožárů -správce VO (73,-Kč/světlené místo)</t>
  </si>
  <si>
    <t>463547081</t>
  </si>
  <si>
    <t>46-M</t>
  </si>
  <si>
    <t>Zemní práce při extr.mont.pracích - (viz situace a řezy)</t>
  </si>
  <si>
    <t>460010024</t>
  </si>
  <si>
    <t>Vytyčení trasy vedení kabelového podzemního v zastavěném prostoru</t>
  </si>
  <si>
    <t>km</t>
  </si>
  <si>
    <t>-1690800558</t>
  </si>
  <si>
    <t>460010025</t>
  </si>
  <si>
    <t>Vytyčení trasy inženýrských sítí v zastavěném prostoru</t>
  </si>
  <si>
    <t>-261952787</t>
  </si>
  <si>
    <t>460050703-1</t>
  </si>
  <si>
    <t>Hloubení nezapažených jam pro stožáry veřejného osvětlení ručně v hornině tř 3</t>
  </si>
  <si>
    <t>393511784</t>
  </si>
  <si>
    <t>460641111</t>
  </si>
  <si>
    <t>Základové konstrukce při elektromontážích z monolitického betonu tř. C 8/10</t>
  </si>
  <si>
    <t>-1454947136</t>
  </si>
  <si>
    <t>4*.6*.6*.9</t>
  </si>
  <si>
    <t>460161172</t>
  </si>
  <si>
    <t>Hloubení kabelových rýh ručně š 35 cm hl 80 cm v hornině tř I skupiny 3</t>
  </si>
  <si>
    <t>-1969818553</t>
  </si>
  <si>
    <t>460161312</t>
  </si>
  <si>
    <t>Hloubení kabelových rýh ručně š 50 cm hl 120 cm v hornině tř I skupiny 3</t>
  </si>
  <si>
    <t>2103675153</t>
  </si>
  <si>
    <t>"nová trasa" 13</t>
  </si>
  <si>
    <t>" uložení stáv. kabelu do půlené= chráničky" 10</t>
  </si>
  <si>
    <t>460091112</t>
  </si>
  <si>
    <t>Odkop zeminy při elektromontážích ručně v hornině tř I skupiny 3</t>
  </si>
  <si>
    <t>-1551889022</t>
  </si>
  <si>
    <t>460421082-1</t>
  </si>
  <si>
    <t>Lože kabelů z písku nebo štěrkopísku tl 5 cm nad kabel, kryté plastovou folií, š lože do 50 cm</t>
  </si>
  <si>
    <t>632425046</t>
  </si>
  <si>
    <t>460421082-2</t>
  </si>
  <si>
    <t>Krytí plastovou folií, š do 50 cm</t>
  </si>
  <si>
    <t>603096114</t>
  </si>
  <si>
    <t>460421101-1</t>
  </si>
  <si>
    <t>Lože kabelů z písku nebo štěrkopísku tl 10 cm nad kabel, bez zakrytí, šířky lože do 65 cm</t>
  </si>
  <si>
    <t>991330030</t>
  </si>
  <si>
    <t>460242111</t>
  </si>
  <si>
    <t>Provizorní zajištění potrubí ve výkopech při křížení s kabelem</t>
  </si>
  <si>
    <t>-312779030</t>
  </si>
  <si>
    <t>460242211</t>
  </si>
  <si>
    <t>Provizorní zajištění kabelů ve výkopech při jejich křížení</t>
  </si>
  <si>
    <t>204346659</t>
  </si>
  <si>
    <t>460510014-1</t>
  </si>
  <si>
    <t>Kabelové prostupy z trub betonových do rýhy s obsypem, průměru do 15 cm</t>
  </si>
  <si>
    <t>1286534154</t>
  </si>
  <si>
    <t>460510064-1</t>
  </si>
  <si>
    <t>Kabelové prostupy z trub plastových do rýhy s obsypem, průměru do 10 cm</t>
  </si>
  <si>
    <t>349921289</t>
  </si>
  <si>
    <t>460510064-R</t>
  </si>
  <si>
    <t>Kabelové prostupy z trub plastových půlených  do rýhy s obsypem, průměru do 10 cm</t>
  </si>
  <si>
    <t>-708465143</t>
  </si>
  <si>
    <t>460431162</t>
  </si>
  <si>
    <t>Zásyp kabelových rýh ručně se zhutněním š 35 cm hl 60 cm z horniny tř I skupiny 3</t>
  </si>
  <si>
    <t>-1333954047</t>
  </si>
  <si>
    <t>460431292</t>
  </si>
  <si>
    <t>Zásyp kabelových rýh ručně se zhutněním š 50 cm hl 90 cm z horniny tř I skupiny 3</t>
  </si>
  <si>
    <t>897242512</t>
  </si>
  <si>
    <t>460561901-1</t>
  </si>
  <si>
    <t>Zásyp rýh nebo jam strojně bez zhutnění v zástavbě</t>
  </si>
  <si>
    <t>1732504544</t>
  </si>
  <si>
    <t>460341113</t>
  </si>
  <si>
    <t>Vodorovné přemístění horniny jakékoliv třídy dopravními prostředky při elektromontážích přes 500 do 1000 m</t>
  </si>
  <si>
    <t>792782772</t>
  </si>
  <si>
    <t>"za písek " 130*.35*.2+23*.5*.3</t>
  </si>
  <si>
    <t>" za základy sloupů" 1.296</t>
  </si>
  <si>
    <t>460341121</t>
  </si>
  <si>
    <t>Příplatek k vodorovnému přemístění horniny dopravními prostředky při elektromontážích za každých dalších i započatých 1000 m</t>
  </si>
  <si>
    <t>-1120593988</t>
  </si>
  <si>
    <t>13.846*(15-1)</t>
  </si>
  <si>
    <t>460361121-1</t>
  </si>
  <si>
    <t>Poplatek za uložení zeminy na recyklační skládce (skládkovné) kód odpadu 17 05 04.</t>
  </si>
  <si>
    <t>-1818991542</t>
  </si>
  <si>
    <t>13.846*1.6</t>
  </si>
  <si>
    <t>460620013-1</t>
  </si>
  <si>
    <t>Provizorní úprava terénu se zhutněním, v hornině tř 3</t>
  </si>
  <si>
    <t>-1238817597</t>
  </si>
  <si>
    <t>130*.35*2+23*.5*3</t>
  </si>
  <si>
    <t>SO 05.2 - Přeložka VO</t>
  </si>
  <si>
    <t>1512440339</t>
  </si>
  <si>
    <t>210202016-D</t>
  </si>
  <si>
    <t>Demontáž svítidel výbojkových průmyslových stropních závěsných parkových na sloupek</t>
  </si>
  <si>
    <t>1475955557</t>
  </si>
  <si>
    <t>560782427</t>
  </si>
  <si>
    <t>-460299155</t>
  </si>
  <si>
    <t>1961439592</t>
  </si>
  <si>
    <t>210204002-D</t>
  </si>
  <si>
    <t>Demontáž stožárů osvětlení parkových ocelových</t>
  </si>
  <si>
    <t>-1556539905</t>
  </si>
  <si>
    <t>360599110</t>
  </si>
  <si>
    <t>-1510596049</t>
  </si>
  <si>
    <t>-1277535478</t>
  </si>
  <si>
    <t>-1143625509</t>
  </si>
  <si>
    <t>449627370</t>
  </si>
  <si>
    <t>2098645767</t>
  </si>
  <si>
    <t>572879246</t>
  </si>
  <si>
    <t>2*.6*.6*.9</t>
  </si>
  <si>
    <t>-2101737828</t>
  </si>
  <si>
    <t>-780389393</t>
  </si>
  <si>
    <t>.648*(15-1)</t>
  </si>
  <si>
    <t>469972111</t>
  </si>
  <si>
    <t>Odvoz suti a vybouraných hmot při elektromontážích do 1 km</t>
  </si>
  <si>
    <t>-10649692</t>
  </si>
  <si>
    <t>.864*2.2</t>
  </si>
  <si>
    <t>469972121</t>
  </si>
  <si>
    <t>Příplatek k odvozu suti a vybouraných hmot při elektromontážích za každý další 1 km</t>
  </si>
  <si>
    <t>190318950</t>
  </si>
  <si>
    <t>1,901*(15-1)</t>
  </si>
  <si>
    <t>1835576802</t>
  </si>
  <si>
    <t>.648*1.6</t>
  </si>
  <si>
    <t>469973123-1</t>
  </si>
  <si>
    <t>Poplatek za uložení stavebního odpadu na recyklační skládce (skládkovné) ze směsí betonu, cihel a keramických výrobků kód odpadu 17 01 07.</t>
  </si>
  <si>
    <t>-1351149495</t>
  </si>
  <si>
    <t>468051121</t>
  </si>
  <si>
    <t>Bourání základu betonového při elektromontážích</t>
  </si>
  <si>
    <t>486052544</t>
  </si>
  <si>
    <t>2*.6*.6*1.2</t>
  </si>
  <si>
    <t>HMOTYpalet06</t>
  </si>
  <si>
    <t>0,14</t>
  </si>
  <si>
    <t>HMOTYzb06</t>
  </si>
  <si>
    <t>5,16</t>
  </si>
  <si>
    <t>ksKOTVY06</t>
  </si>
  <si>
    <t>m3PRISYPzem06</t>
  </si>
  <si>
    <t>0,763</t>
  </si>
  <si>
    <t>m3ZASYPsd06</t>
  </si>
  <si>
    <t>0,459</t>
  </si>
  <si>
    <t>ODVOZzem06</t>
  </si>
  <si>
    <t>8,308</t>
  </si>
  <si>
    <t>PresunPANELY06</t>
  </si>
  <si>
    <t>13,08</t>
  </si>
  <si>
    <t>SO 06 - ZÁZEMÍ PRO KONTEJNERY</t>
  </si>
  <si>
    <t>rTRAVA06</t>
  </si>
  <si>
    <t>sODKOPzem06</t>
  </si>
  <si>
    <t>9,071</t>
  </si>
  <si>
    <t>21122</t>
  </si>
  <si>
    <t>SUTasfalt06</t>
  </si>
  <si>
    <t>0,126</t>
  </si>
  <si>
    <t>SUTbetKUS06</t>
  </si>
  <si>
    <t>0,125</t>
  </si>
  <si>
    <t>42.11.2</t>
  </si>
  <si>
    <t>SUTbetSYPK06</t>
  </si>
  <si>
    <t>2,38</t>
  </si>
  <si>
    <t>SUTkameni06</t>
  </si>
  <si>
    <t>0,0680000000000014</t>
  </si>
  <si>
    <t>tNANOS06</t>
  </si>
  <si>
    <t>2,037</t>
  </si>
  <si>
    <t xml:space="preserve">    18 - Zemní práce - povrchové úpravy terénu</t>
  </si>
  <si>
    <t>113106192</t>
  </si>
  <si>
    <t>Rozebrání vozovek ze silničních dílců se spárami zalitými cementovou maltou strojně pl do 50 m2</t>
  </si>
  <si>
    <t>-30416782</t>
  </si>
  <si>
    <t>" BT/  SO 06 -Zázemí pro kontejnery "</t>
  </si>
  <si>
    <t>" případné doplnění dle Technické zprávy- SO 06   (dále jen TZ ) "</t>
  </si>
  <si>
    <t>" výkresy: SO 06 (samostat. příloha - str. 1...23)"</t>
  </si>
  <si>
    <t>" Poznámka odkazu VV na příslušn.část dokument.platí pro všechny položky  SO 06 "</t>
  </si>
  <si>
    <t>" SO 06.2 - stáva.stav  /str. 10-11 "</t>
  </si>
  <si>
    <t>DMpanely06</t>
  </si>
  <si>
    <t>" BT 14/ DM stáv.panelů tl.0,15m  12,1m2 "         8,55*1,42</t>
  </si>
  <si>
    <t>113107121</t>
  </si>
  <si>
    <t>Odstranění podkladu z kameniva drceného tl do 100 mm ručně</t>
  </si>
  <si>
    <t>87732321</t>
  </si>
  <si>
    <t>" SO 06.1 - vzor.řez +půdorys  /str.8-9 "</t>
  </si>
  <si>
    <t>" BT 2b/  vybourání drážky v AB parkovišti pro vložený obrubník: 0,4m2"</t>
  </si>
  <si>
    <t>" podkladní ŠD, DM tl.  0,10m pro zapuštění bet.lože"            0,20*2,0</t>
  </si>
  <si>
    <t>113107143</t>
  </si>
  <si>
    <t>Odstranění podkladu živičného tl přes 100 do 150 mm ručně</t>
  </si>
  <si>
    <t>-778360484</t>
  </si>
  <si>
    <t>" souvrství AB do 0,15m"            0,20*2,0</t>
  </si>
  <si>
    <t>-363699691</t>
  </si>
  <si>
    <t>" SO 06.1-BT 1a/ DM pro znovuosaz. kamen.obruby (foto+řez) "                 5,4</t>
  </si>
  <si>
    <t>" SO 06.2-BT 11/ DM pro znovuosaz.v SO 06.1 kamen.obruby (foto+řez)"   6,5</t>
  </si>
  <si>
    <t>-3334190</t>
  </si>
  <si>
    <t>" SO 06.1-BT 3/ výkop v RT hl.340-500mm, vzor.řez+půdorys /str.8-9 "</t>
  </si>
  <si>
    <t>" pod kostky 5,5m2 "                                5,5*(0,34+0,55)/2</t>
  </si>
  <si>
    <t>" pro obruby u zeleně (5+2,2m)"        (5,0+2,2+2*0,5)*(0,35+(0,5-0,15)/2)*(0,5+0,4)/2</t>
  </si>
  <si>
    <t>Mezisoučet     SO 06.1</t>
  </si>
  <si>
    <t>" SO 06.2-BT 12/ výkop v RT hl.250mm, 14,20m2:  vzor.řez+půdorys /str. 10-13"</t>
  </si>
  <si>
    <t>14,2*0,25</t>
  </si>
  <si>
    <t>" + pata svahu RT /viz.řez "       0,8*0,10/2*15,0</t>
  </si>
  <si>
    <t>" SO 06.2 - stávaj.stav  /str. 10-11 "</t>
  </si>
  <si>
    <t xml:space="preserve">" BT 14/ odkop ŠP lože a zeminy tl.0,10m pod DM panely"    </t>
  </si>
  <si>
    <t>(8,55+0,10)*(0,10+1,42-0,90)*0,10</t>
  </si>
  <si>
    <t>Mezisoučet     SO 06.2</t>
  </si>
  <si>
    <t>-829502992</t>
  </si>
  <si>
    <t xml:space="preserve">" SO 06.1-BT 4/ příplatek výkop v OP IS"       </t>
  </si>
  <si>
    <t>" řez str.9/ kabel VO "          (0,5+0+0,5)*3,8*(0,34-(0,8-0,1-0,5))</t>
  </si>
  <si>
    <t xml:space="preserve">" SO 06.2-BT 13/ příplatek výkop v OP IS"       </t>
  </si>
  <si>
    <t>" řez str.13/ kabel VO 3x"          (0,5+0,8+0,5)*15,0*(0,25-(0,8-0,1-0,5))</t>
  </si>
  <si>
    <t>-1218048252</t>
  </si>
  <si>
    <t>" přesuny pro zpětně použitý výkopek (přisypávka za obruby) "</t>
  </si>
  <si>
    <t>" odvoz na mezideponii  vč. 30% rezervy k prohození "</t>
  </si>
  <si>
    <t>m3PRISYPzem06*1,30</t>
  </si>
  <si>
    <t>" rozvoz z mezideponie po prohozu pod KTÚ  "</t>
  </si>
  <si>
    <t>m3PRISYPzem06*1,0</t>
  </si>
  <si>
    <t>1594361137</t>
  </si>
  <si>
    <t xml:space="preserve">" odvoz přebytků výkopů na skládku/recyklaci: zemina </t>
  </si>
  <si>
    <t xml:space="preserve">Mezisoučet      výkopy zemina </t>
  </si>
  <si>
    <t>" - zpětně použitý výkopek (přisypávka za obruby) "</t>
  </si>
  <si>
    <t>-m3PRISYPzem06</t>
  </si>
  <si>
    <t>Mezisoučet      zemina zpětné použití</t>
  </si>
  <si>
    <t>-887353718</t>
  </si>
  <si>
    <t>ODVOZzem06*(15-10)</t>
  </si>
  <si>
    <t>446832548</t>
  </si>
  <si>
    <t>" naložení pro zpětně použitý výkopek (přisypávka za obruby) "</t>
  </si>
  <si>
    <t>" dtto:  naložení odpadu na odvoz po prohození (cca 30%) "</t>
  </si>
  <si>
    <t>m3PRISYPzem06*0,30</t>
  </si>
  <si>
    <t>-710184214</t>
  </si>
  <si>
    <t>ODVOZzem06*(1,7+1,8)/2</t>
  </si>
  <si>
    <t>2005769871</t>
  </si>
  <si>
    <t>174111103</t>
  </si>
  <si>
    <t>Zásyp zářezů pro podzemní vedení sypaninou se zhutněním ručně</t>
  </si>
  <si>
    <t>-1540464498</t>
  </si>
  <si>
    <t>" SO 06.1-BT 10/ zemní přisypávka za obruby pod zatravnění podél nové obruby 9,2mb (2m jsou v AB)"</t>
  </si>
  <si>
    <t>" zásyp v dwg= 0,093m3/mb"     0,093*(9,2-2,0+2*0,5)</t>
  </si>
  <si>
    <t>" SO 06.2- zásyp ŠD za panely pod svahem /vzor.řez str. 12-13 "</t>
  </si>
  <si>
    <t>0,20*0,15*(15,0+2*0,15)</t>
  </si>
  <si>
    <t>174111109</t>
  </si>
  <si>
    <t>Příplatek k zásypu za ruční prohození sypaniny sítem</t>
  </si>
  <si>
    <t>-306554195</t>
  </si>
  <si>
    <t>" SO 06.1-BT 10/ zemní přisypávka za obruby pod zatravnění podél nové obruby 9,2mb "</t>
  </si>
  <si>
    <t>m3PRISYPzem06*1,3</t>
  </si>
  <si>
    <t>-2026295182</t>
  </si>
  <si>
    <t>m3ZASYPsd06*2,15</t>
  </si>
  <si>
    <t>-1026224896</t>
  </si>
  <si>
    <t>" SO 06.1-BT 8/ úprava pláně+hutn.podloží 30MPa: schema str.8-9"</t>
  </si>
  <si>
    <t>" ručně vibračním pěchem = malá plocha podél stávaj. k-ce vozovky"</t>
  </si>
  <si>
    <t>" pod kostky 5,5m2 "                                5,5</t>
  </si>
  <si>
    <t>" pro obruby u zeleně (5+2,2m) pod ŠD"    (5,0+2,2+0,35)*0,35</t>
  </si>
  <si>
    <t>Mezisoučet        SO 06.1</t>
  </si>
  <si>
    <t>" SO 06.1-BT 8/ úprava pláně+hutn.podloží 30MPa : schema str.12-13"</t>
  </si>
  <si>
    <t>" ručně vibračním pěchem = malá plocha podél stávaj. k-ce vozovky a lemy příkopu"</t>
  </si>
  <si>
    <t>(15,0+2*0,10)*(0,20+2,0-0,90+0,20)</t>
  </si>
  <si>
    <t>Mezisoučet        SO 06.2</t>
  </si>
  <si>
    <t>Zemní práce - povrchové úpravy terénu</t>
  </si>
  <si>
    <t>18141113-R1</t>
  </si>
  <si>
    <t xml:space="preserve">Založení parkového trávníku malé plochy - výsevem pl do 1000 m2 v rovině a ve svahu do 1:5 vč. odplevelení ručně,doplnění substrátu 2-5cm, obdělání půdy, hnojení, zatravnění, dodávky: osiva, hnojiva,  přesun hmot    </t>
  </si>
  <si>
    <t>-68308766</t>
  </si>
  <si>
    <t>" SO 06.1-BT 10/ obnova zatravnění podél nové obruby u zeleně: 4,1m2  "</t>
  </si>
  <si>
    <t>0,50*(2,2+5,0+2*0,5)</t>
  </si>
  <si>
    <t>" SO 06.2-BT 21/ obnova zatravnění rohy nových u zeleně: 0,9m2  "</t>
  </si>
  <si>
    <t>"mezi 2 řádem DŽK a příkopem "                  0,5*0,90*2</t>
  </si>
  <si>
    <t>18580431-R1</t>
  </si>
  <si>
    <t>Zatravnění - dokončovací péče do předání - zálivky, pokosení s dovozem, 1x chem. odplevelení selektivním herbicidem</t>
  </si>
  <si>
    <t>1400156505</t>
  </si>
  <si>
    <t>rTRAVA06*1</t>
  </si>
  <si>
    <t>-1018454709</t>
  </si>
  <si>
    <t>" skladba nové plochy z panelů "</t>
  </si>
  <si>
    <t xml:space="preserve">" SO 06.2-BT 17/ podsyp ŠD 0-63, tl. 100mm, 20,5m2 "    </t>
  </si>
  <si>
    <t>(15,0+2*0,10)*(0,20+2,0-0,90)</t>
  </si>
  <si>
    <t>1472986351</t>
  </si>
  <si>
    <t>" skladba doplněné plochy z kostek "</t>
  </si>
  <si>
    <t xml:space="preserve">" SO 06.1-BT 7/ podsyp ŠD 0-63, tl. 200mm, cca 8m2 "    </t>
  </si>
  <si>
    <t>" pro obruby u zeleně (5+2,2m)"        (5,0+2,2)*0,35</t>
  </si>
  <si>
    <t>584121109</t>
  </si>
  <si>
    <t>Osazení silničních dílců z ŽB do lože z kameniva těženého tl 40 mm plochy do 50 m2</t>
  </si>
  <si>
    <t>725737955</t>
  </si>
  <si>
    <t>" SO 06.2 - nový stav +řez  /str. 12-13 "</t>
  </si>
  <si>
    <t>" BT 16/ nový bet. panel   5ks/30m2"    5*3,0*2,0</t>
  </si>
  <si>
    <t>m2PANELY06</t>
  </si>
  <si>
    <t>59381004</t>
  </si>
  <si>
    <t>panel silniční 3,00x2,00x0,15m</t>
  </si>
  <si>
    <t>2043282927</t>
  </si>
  <si>
    <t>" BT 16/ nový bet. panel:   300x200x150 mm, 5ks  (30m2) "       5</t>
  </si>
  <si>
    <t>59121111-d40</t>
  </si>
  <si>
    <t>Kladení dlažby z kostek drobných z kamene do lože z kameniva - drceného fr.4-8,  tl. 40 mm</t>
  </si>
  <si>
    <t>2084256849</t>
  </si>
  <si>
    <t>" SO 06.1-BT 5+6/ kamenná kostka  80/100 mm +lože 40mm HDK 4/8"    5,5</t>
  </si>
  <si>
    <t>-364761070</t>
  </si>
  <si>
    <t>" SO 06.1-BT 5/ kamenná kostka  80/100 mm"          5,5*1,02</t>
  </si>
  <si>
    <t>599141111</t>
  </si>
  <si>
    <t>Vyplnění spár mezi silničními dílci živičnou zálivkou</t>
  </si>
  <si>
    <t>1741967642</t>
  </si>
  <si>
    <t xml:space="preserve">" BT 16/ nový bet. panel:   300x200x150 mm, 5ks  (30m2) "       </t>
  </si>
  <si>
    <t>" spáry "   (5-1)*2,0</t>
  </si>
  <si>
    <t>916111122</t>
  </si>
  <si>
    <t>Osazení obruby z drobných kostek bez boční opěry do lože z betonu prostého</t>
  </si>
  <si>
    <t>-285731059</t>
  </si>
  <si>
    <t>" SO 06.2 - str. 10-13 "</t>
  </si>
  <si>
    <t>" BT 22+23/ obruba - 2-řádek kostky do betonu "  (2-1)*6,5</t>
  </si>
  <si>
    <t>-2119280556</t>
  </si>
  <si>
    <t>" BT 22+23/ obruba - 2-řádek kostky do betonu"   (2-1)*6,5</t>
  </si>
  <si>
    <t>-1146360171</t>
  </si>
  <si>
    <t>" BT 21/ obruba - 2-řádek kostky "       (2*6,5*0,10)*1,02</t>
  </si>
  <si>
    <t>217795411</t>
  </si>
  <si>
    <t>" SO 06.1-BT 1b/ oprava 2 řádku podél DM obruby 5,4m  (foto+řez) "    5,4+2*0,05</t>
  </si>
  <si>
    <t>-774194954</t>
  </si>
  <si>
    <t>" SO 06.1-BT 9/ silniční kamenný obrubník 200*200mm do bet. lože: celkem  9,20m "</t>
  </si>
  <si>
    <t xml:space="preserve">" z toho  2m vkládané mezi stáva. AB parkov.stání /vzor.řez+půdorys  /str.8-9 " </t>
  </si>
  <si>
    <t>" bez bet. boční patky/vlož. mezi stávaj.AB k-ce "               2,0</t>
  </si>
  <si>
    <t>-866576879</t>
  </si>
  <si>
    <t>" znovupožití obrubníků ze stavby SO 06.1 (DM 7,4m) +  SO 06.2 (DM 6,5m) "</t>
  </si>
  <si>
    <t>" (v ceně položky je i beton dle normospotřeby =0,074 m3/mb  ležat.obrub a postačí</t>
  </si>
  <si>
    <t xml:space="preserve">" m3  bet.lože dle PD-vzor.řez -v dwg=0,073m2/mb=0,073m3/m)  </t>
  </si>
  <si>
    <t>" obruby u zeleně (5+2,2m) podél kost.plochy/ s bet.opěrou"             5,0+2,2</t>
  </si>
  <si>
    <t>919731122</t>
  </si>
  <si>
    <t>Zarovnání styčné plochy podkladu nebo krytu živičného tl přes 50 do 100 mm</t>
  </si>
  <si>
    <t>-887410638</t>
  </si>
  <si>
    <t>"  vyšramování drážky pro nové bet. lože vložené obruby nebo přídlažby DŽK "</t>
  </si>
  <si>
    <t>" SO 06.1:  hrana podkladu pod AB po vyříznutí pruhu pro 2m "</t>
  </si>
  <si>
    <t>" vkládaného obrubníku mezi stáv. AB parkov.stání /vzor.řez+půdorys  /str.8-9 "</t>
  </si>
  <si>
    <t>" drážka pro obrubu"                 2*2,0+1*0,2</t>
  </si>
  <si>
    <t>Mezisoučet    SO 06.1</t>
  </si>
  <si>
    <t>" SO 06.2-BT 11/  po DM obrubníku)/str.10-11"</t>
  </si>
  <si>
    <t>" hrana pro přídlažbu "                      1*6,5</t>
  </si>
  <si>
    <t>Mezisoučet    SO 06.2</t>
  </si>
  <si>
    <t>-1022273872</t>
  </si>
  <si>
    <t>" SO 06.1-BT 2/ zařezání asfaltu - stávaj. AB krytu: celkem  9,7m "</t>
  </si>
  <si>
    <t xml:space="preserve">" návaznost na novou kostkovou plochu (odříznutí od DM obruby a přídlažby 2 řádku) str.9 "   </t>
  </si>
  <si>
    <t>5,5</t>
  </si>
  <si>
    <t>" vyříznutí pruhu pro 2m  vkládané mezi stáva. AB parkov.stání /vzor.řez+půdorys  /str.8-9 "</t>
  </si>
  <si>
    <t>2*2,0+1*0,2</t>
  </si>
  <si>
    <t>Mezisoučet         SO 06.1</t>
  </si>
  <si>
    <t>" SO 06.2-BT 11/ (DM obrubníku) + zarovnávací řez v AB vozovce /str.10-11"</t>
  </si>
  <si>
    <t>6,5</t>
  </si>
  <si>
    <t>Mezisoučet         SO 06.2</t>
  </si>
  <si>
    <t>938902111</t>
  </si>
  <si>
    <t>Čištění příkopů komunikací příkopovým rypadlem objem nánosu do 0,15 m3/m</t>
  </si>
  <si>
    <t>-2141349837</t>
  </si>
  <si>
    <t>" SO 06.2 - foto mapy.cz + nový stav str.13"</t>
  </si>
  <si>
    <t>" pročištění stávaj. příkopu  (obnova odtoku ve stávaj. žlabovkách) "</t>
  </si>
  <si>
    <t>"  po DM stávaj.zákrytu z panelů a před položením nových panelů "</t>
  </si>
  <si>
    <t>"dl. panelů=15m +3m  před a za panely "                 3,0+15,0+3,0</t>
  </si>
  <si>
    <t>-42802417</t>
  </si>
  <si>
    <t>" SO 06.2 - str. 12-13 "</t>
  </si>
  <si>
    <t>" BT 20/ kotvení L profilu do ŽB panelu,  12ks (vrut. min.6x80)"     12</t>
  </si>
  <si>
    <t>-1023785841</t>
  </si>
  <si>
    <t>712276643</t>
  </si>
  <si>
    <t>-514935184</t>
  </si>
  <si>
    <t>" kamen.obrubníky po očištění "                         9,2*1,02*0,105</t>
  </si>
  <si>
    <t>997221159</t>
  </si>
  <si>
    <t>Příplatek za každých dalších 10 m u vodorovné dopravy suti z kusových materiálů stavebním kolečkem</t>
  </si>
  <si>
    <t>915384288</t>
  </si>
  <si>
    <t>" přesun hmot  zpětně použitých materiálů:  doplnění DM obrub z SO 06.2 do SO 06.1"</t>
  </si>
  <si>
    <t>" kamen.obrubníky po očištění "        ((9,2-0,90*5,4)*1,02*0,105)*(110-50)/10</t>
  </si>
  <si>
    <t>661199920</t>
  </si>
  <si>
    <t>811912332</t>
  </si>
  <si>
    <t>" kompostárna s poplatkem "</t>
  </si>
  <si>
    <t>tNANOS06*(15-1)</t>
  </si>
  <si>
    <t>SUTbetSYPK06*(15-1)</t>
  </si>
  <si>
    <t>SUTkameni06*(15-1)</t>
  </si>
  <si>
    <t>SUTasfalt06*(15-1)</t>
  </si>
  <si>
    <t>-2112803706</t>
  </si>
  <si>
    <t>657354710</t>
  </si>
  <si>
    <t>SUTbetKUS06*(15-1)</t>
  </si>
  <si>
    <t>997221571</t>
  </si>
  <si>
    <t>Vodorovná doprava vybouraných hmot do 1 km</t>
  </si>
  <si>
    <t>-1063726919</t>
  </si>
  <si>
    <t>997221579</t>
  </si>
  <si>
    <t>Příplatek ZKD 1 km u vodorovné dopravy vybouraných hmot</t>
  </si>
  <si>
    <t>1225123711</t>
  </si>
  <si>
    <t>HMOTYzb06*(15-1)</t>
  </si>
  <si>
    <t>" přebytek nepoškozených žulov.obrub do skladu investora (napaletovaných)"</t>
  </si>
  <si>
    <t>HMOTYpalet06*(15-1)</t>
  </si>
  <si>
    <t>1097663074</t>
  </si>
  <si>
    <t>1155382016</t>
  </si>
  <si>
    <t>997221612</t>
  </si>
  <si>
    <t>Nakládání vybouraných hmot na dopravní prostředky pro vodorovnou dopravu</t>
  </si>
  <si>
    <t>448363829</t>
  </si>
  <si>
    <t>" panely pro odvoz na skl.  naloženy přímo při DM =0 "</t>
  </si>
  <si>
    <t>HMOTYzb06*0</t>
  </si>
  <si>
    <t>" nalož.očišt. obrub do skladu (napaletovaných)</t>
  </si>
  <si>
    <t>997221612-09</t>
  </si>
  <si>
    <t>Příplatek k nakládání za paletizaci vybouraných hmot  - pro odvozy do skladu investora, v ceně naskládání materiálu na palety,fixace materiálu (zabezpečení převázáním), dodávka palet</t>
  </si>
  <si>
    <t>-14429559</t>
  </si>
  <si>
    <t>997221658-1</t>
  </si>
  <si>
    <t>Poplatek za uložení na skládce (skládkovné) z rostlinných pletiv kód odpadu 02 01 03.</t>
  </si>
  <si>
    <t>467847445</t>
  </si>
  <si>
    <t>" odpad z pročištění stáv. žlabu/příkopu "    21,0*0,097</t>
  </si>
  <si>
    <t>1286654071</t>
  </si>
  <si>
    <t>"  suť betonová KUSOVÁ "</t>
  </si>
  <si>
    <t>" kamen. obruby celkově DM /očištěné "                        (5,4+6,5)*0,105</t>
  </si>
  <si>
    <t>" -zpětně použité kamen.obrubníky/očištěné "          -9,2*1,02*0,105</t>
  </si>
  <si>
    <t>" -přebytek nepoškoz. kamen.obrub/očištit, napaletovat,odvoz do skladu investora "</t>
  </si>
  <si>
    <t>-HMOTYpalet06</t>
  </si>
  <si>
    <t>Mezisoučet       suť kusová beton</t>
  </si>
  <si>
    <t>" bet.lože z kamen. obrub/ z očištění obrub "     (5,4+6,5)*(0,305-0,105)</t>
  </si>
  <si>
    <t>997221862-2</t>
  </si>
  <si>
    <t>Poplatek za uložení stavebního odpadu na recyklační skládce (skládkovné) z armovaného betonu pod kódem 17 01 01. - ŽB panely</t>
  </si>
  <si>
    <t>-721381129</t>
  </si>
  <si>
    <t>" DM panely:   12,141m2 "             12,141*0,425</t>
  </si>
  <si>
    <t>1560317528</t>
  </si>
  <si>
    <t>" suť +hmoty celkem "                    11,021</t>
  </si>
  <si>
    <t>" - kamen.obrubníky 20x20"          -9,2*1,02*0,105</t>
  </si>
  <si>
    <t>-tNANOS06</t>
  </si>
  <si>
    <t>-SUTbetSYPK06</t>
  </si>
  <si>
    <t>-SUTbetKUS06</t>
  </si>
  <si>
    <t>-HMOTYzb06</t>
  </si>
  <si>
    <t>-SUTasfalt06</t>
  </si>
  <si>
    <t>" -přebytek nepoškoz. kamen.obrub/ do skladu investora "</t>
  </si>
  <si>
    <t>1560401664</t>
  </si>
  <si>
    <t>" bouraný asfalt/drážka 0,4m2, tl. do 0,15m "      0,4*0,316</t>
  </si>
  <si>
    <t>99722187-01</t>
  </si>
  <si>
    <t>DODAVATEL NACENÍ částkou 1 Kč (bez DPH) /t  -  Poplatek za uložení stavebního odpadu - skládka investora</t>
  </si>
  <si>
    <t>-1140241188</t>
  </si>
  <si>
    <t>" nepoškozené kamen.obruby/očištit,napaletovat, odvoz do skladu  investora nebo správce komunikace (BKOM)"</t>
  </si>
  <si>
    <t xml:space="preserve">"  odhad 90% z DM (celk.7,4+6,5m)  obrub nepoškozen., 10% do suti " </t>
  </si>
  <si>
    <t>0,90*(5,4+6,5)*0,105</t>
  </si>
  <si>
    <t xml:space="preserve">" odpočet zpětně použ.obrub v SO 06.1=9,2mb "  </t>
  </si>
  <si>
    <t>-(9,2*1,02)*0,105</t>
  </si>
  <si>
    <t>-1803403328</t>
  </si>
  <si>
    <t>" přesun hmot celkem "       27,363</t>
  </si>
  <si>
    <t>-PresunPANELY06</t>
  </si>
  <si>
    <t>998226011</t>
  </si>
  <si>
    <t>Přesun hmot pro pozemní komunikace a letiště s krytem montovaným z ŽB dílců</t>
  </si>
  <si>
    <t>1228927951</t>
  </si>
  <si>
    <t>" panely "        30,0*0,0835+ 5*2,115</t>
  </si>
  <si>
    <t>767995115</t>
  </si>
  <si>
    <t>Montáž atypických zámečnických konstrukcí hm přes 50 do 100 kg</t>
  </si>
  <si>
    <t>-1050883764</t>
  </si>
  <si>
    <t>" SO 06.2 - str. 12-13  "</t>
  </si>
  <si>
    <t>" BT 19/ lemovací zarážka kontejnerů -L profil 50 x50 mm žár.ZN. 17,8mb "</t>
  </si>
  <si>
    <t>17,8*4,47</t>
  </si>
  <si>
    <t>" (kotvení do ŽB vykázáno samost.položkami v odd.9 HSV)"</t>
  </si>
  <si>
    <t>1301042-01</t>
  </si>
  <si>
    <t xml:space="preserve">zámeč. atyp.-  lemovací zarážka,  žár. ZN - úhelník ocelový rovnostranný 50x50x6mm </t>
  </si>
  <si>
    <t>450837641</t>
  </si>
  <si>
    <t>" BT 19/ lem. zarážka -L profil 50 x50 mm žár.ZN. 17,8mb "  17,8*4,47*1,08</t>
  </si>
  <si>
    <t>-1461984608</t>
  </si>
  <si>
    <t>VON - VEDLEJŠÍ A OSTATNÍ NÁKLADY</t>
  </si>
  <si>
    <t>OST - Ostatní</t>
  </si>
  <si>
    <t xml:space="preserve">    O01 - Ostatní - Dopravně inženýrské opatření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</si>
  <si>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</si>
  <si>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</si>
  <si>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</si>
  <si>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</si>
  <si>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</si>
  <si>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</si>
  <si>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VRN9 - Ostatní náklady</t>
  </si>
  <si>
    <t>OST</t>
  </si>
  <si>
    <t>Ostatní</t>
  </si>
  <si>
    <t>O01</t>
  </si>
  <si>
    <t>Ostatní - Dopravně inženýrské opatření</t>
  </si>
  <si>
    <t>09000100-11</t>
  </si>
  <si>
    <t>Ostatní náklady DIO:  dočasné dopravní značení  a zajištění dokumentace PDZ a povolení zvláštního užívání komunikací pro realizaci stavby,zajištění provizorního přístupu pro pěší</t>
  </si>
  <si>
    <t>kpl</t>
  </si>
  <si>
    <t>262144</t>
  </si>
  <si>
    <t>-1825161852</t>
  </si>
  <si>
    <t>" provizorní dopravní značení vč. návrhu a vyřízení stanovení přechodné úpravy"</t>
  </si>
  <si>
    <t>" Dopravně inženýrské opatření  dle výkr. : "</t>
  </si>
  <si>
    <t>" výkr. C-003 -Koordinacni situacni vykres "</t>
  </si>
  <si>
    <t>" komplet "         1</t>
  </si>
  <si>
    <t>VRN</t>
  </si>
  <si>
    <t>Vedlejší rozpočtové náklady</t>
  </si>
  <si>
    <t>VRN1</t>
  </si>
  <si>
    <t>Průzkumné, geodetické a projektové práce</t>
  </si>
  <si>
    <t>012002000</t>
  </si>
  <si>
    <t>Geodetické práce</t>
  </si>
  <si>
    <t>1024</t>
  </si>
  <si>
    <t>906183486</t>
  </si>
  <si>
    <t>" geometr. práce:  před  provádění stavby, při výstavbě   "</t>
  </si>
  <si>
    <t xml:space="preserve">"  zaměření skutečného stavu  po výstavbě pro GIS, + geometrický plán " </t>
  </si>
  <si>
    <t>" komplet "                      1</t>
  </si>
  <si>
    <t>013254000</t>
  </si>
  <si>
    <t>Dokumentace skutečného provedení stavby</t>
  </si>
  <si>
    <t>-2100734893</t>
  </si>
  <si>
    <t>VRN2</t>
  </si>
  <si>
    <t>Příprava staveniště</t>
  </si>
  <si>
    <t>022003000-01</t>
  </si>
  <si>
    <t>Příprava staveniště - zajištění konstrukcí IS - vytyčení stávajících podzemních inženýrských sítí  před zahájením zemních prací , vč. zajištění aktualizace vyjádření (průběhů) u správců IS, vč.kopaných sond</t>
  </si>
  <si>
    <t>1451298558</t>
  </si>
  <si>
    <t>" Vytyčení stávajících podzemních inženýrských sítí  "</t>
  </si>
  <si>
    <t>" před zahájením zemních prací  vč. jejich ověření hloubky a polohy (kopané sondy)"</t>
  </si>
  <si>
    <t>" výkr. C3 - Kordinační situace / ing. sítě v blízkosti  v místech výsadeb a založení  a nových komunikací  a konstrukcí "</t>
  </si>
  <si>
    <t>" + TZ: Koordinace výsadeb vegetačních prvků a technických sítí  "</t>
  </si>
  <si>
    <t>" komplet "                  1</t>
  </si>
  <si>
    <t>VRN3</t>
  </si>
  <si>
    <t>Zařízení staveniště</t>
  </si>
  <si>
    <t>030001000</t>
  </si>
  <si>
    <t>-47399982</t>
  </si>
  <si>
    <t>" výkr.  C3 - Koordinační situace "</t>
  </si>
  <si>
    <t>" vybudování, provoz, odstranění a zapravení povrchů po  ZS/ komplet "       1</t>
  </si>
  <si>
    <t>034103000</t>
  </si>
  <si>
    <t>Oplocení staveniště</t>
  </si>
  <si>
    <t>994259431</t>
  </si>
  <si>
    <t>"  oplocení staveniště (zřízení, odstranění) komplet "      1</t>
  </si>
  <si>
    <t>VRN4</t>
  </si>
  <si>
    <t>Inženýrská činnost</t>
  </si>
  <si>
    <t>043134000</t>
  </si>
  <si>
    <t>Zkoušky zatěžovací</t>
  </si>
  <si>
    <t>-1274571493</t>
  </si>
  <si>
    <t>" SO 102 "</t>
  </si>
  <si>
    <t>" hutnící zkoušky na parapláni "          2</t>
  </si>
  <si>
    <t>" hutnící zkoušky na pláni "                     4</t>
  </si>
  <si>
    <t>043194000-10</t>
  </si>
  <si>
    <t>Ostatní zkoušky - agrochemický rozbor půdy a substrátů</t>
  </si>
  <si>
    <t>-728414379</t>
  </si>
  <si>
    <t>043194001-1</t>
  </si>
  <si>
    <t xml:space="preserve">Ostatní zkoušky  - analýza ověření kvalitativn.vlastností odpadu - dle MŽP Vyhláška 294 2005sb, příloha č.10 - po recyklaci použití na povrch terénu </t>
  </si>
  <si>
    <t>1879194993</t>
  </si>
  <si>
    <t>" komplet: odběr vzorků, rozbor, protokol "          1</t>
  </si>
  <si>
    <t>043194000-12</t>
  </si>
  <si>
    <t>Ostatní zkoušky - analýza ověření kvalitativn.vlastností odpadu - dle MŽP Vyhláška  294 2005sb, příloha č.2 -výluh - nebezpečný odpad (asfalty z komunikací)</t>
  </si>
  <si>
    <t>Kč</t>
  </si>
  <si>
    <t>19418079</t>
  </si>
  <si>
    <t>045002000</t>
  </si>
  <si>
    <t>Kompletační a koordinační činnost</t>
  </si>
  <si>
    <t>-395613737</t>
  </si>
  <si>
    <t>VRN6</t>
  </si>
  <si>
    <t>Územní vlivy</t>
  </si>
  <si>
    <t>063503000</t>
  </si>
  <si>
    <t>Práce ve stísněném prostoru</t>
  </si>
  <si>
    <t>739223006</t>
  </si>
  <si>
    <t>"  příplatek za zhotovení vrstev  Komunikací a zpev. ploch  ( Situace SO 02 + Situace SO04  Řešení zeleně) "</t>
  </si>
  <si>
    <t>"  omezenou mechanizací se zvětšeným podílem ruční práce  (vč. ztíženého přesunu hmot)"</t>
  </si>
  <si>
    <t>" v blízkosti  stávaj. ponech.stromů a objektů =výkr.  C3 - Koordinační situace "</t>
  </si>
  <si>
    <t>" komplet "             1</t>
  </si>
  <si>
    <t>VRN9</t>
  </si>
  <si>
    <t>Ostatní náklady</t>
  </si>
  <si>
    <t>091504000</t>
  </si>
  <si>
    <t>Náklady související s publikační činností</t>
  </si>
  <si>
    <t>-684109467</t>
  </si>
  <si>
    <t>" Zajištění povinné publicity (zřízení  a osazení informačních tabulí)  2ks /komplet "                          1</t>
  </si>
  <si>
    <t>091704000-01</t>
  </si>
  <si>
    <t>Náklady na údržbu -Opravy, údržba a průběžné čistění, kropení komunikací užívaných v průběhu výstavby</t>
  </si>
  <si>
    <t>-795955108</t>
  </si>
  <si>
    <t>" údržba přístupových cest  po dobu výstavby  "</t>
  </si>
  <si>
    <t>" výkr. C3 - Kordinační situace "           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</si>
</sst>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3" fillId="4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Alignment="1">
      <alignment vertical="center"/>
    </xf>
    <xf numFmtId="166" fontId="21" fillId="0" borderId="0" xfId="0" applyNumberFormat="1" applyFont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4" borderId="0" xfId="0" applyFont="1" applyFill="1" applyAlignment="1">
      <alignment horizontal="left" vertical="center"/>
    </xf>
    <xf numFmtId="0" fontId="23" fillId="4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4" fontId="25" fillId="0" borderId="0" xfId="0" applyNumberFormat="1" applyFont="1"/>
    <xf numFmtId="166" fontId="34" fillId="0" borderId="12" xfId="0" applyNumberFormat="1" applyFont="1" applyBorder="1"/>
    <xf numFmtId="166" fontId="34" fillId="0" borderId="13" xfId="0" applyNumberFormat="1" applyFont="1" applyBorder="1"/>
    <xf numFmtId="4" fontId="35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3" fillId="0" borderId="22" xfId="0" applyFont="1" applyBorder="1" applyAlignment="1">
      <alignment horizontal="center" vertical="center"/>
    </xf>
    <xf numFmtId="49" fontId="23" fillId="0" borderId="22" xfId="0" applyNumberFormat="1" applyFont="1" applyBorder="1" applyAlignment="1">
      <alignment horizontal="left" vertical="center" wrapText="1"/>
    </xf>
    <xf numFmtId="0" fontId="23" fillId="0" borderId="22" xfId="0" applyFont="1" applyBorder="1" applyAlignment="1">
      <alignment horizontal="left" vertical="center" wrapText="1"/>
    </xf>
    <xf numFmtId="0" fontId="23" fillId="0" borderId="22" xfId="0" applyFont="1" applyBorder="1" applyAlignment="1">
      <alignment horizontal="center" vertical="center" wrapText="1"/>
    </xf>
    <xf numFmtId="167" fontId="23" fillId="0" borderId="22" xfId="0" applyNumberFormat="1" applyFont="1" applyBorder="1" applyAlignment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37" fillId="0" borderId="22" xfId="0" applyFont="1" applyBorder="1" applyAlignment="1">
      <alignment horizontal="center" vertical="center"/>
    </xf>
    <xf numFmtId="49" fontId="37" fillId="0" borderId="22" xfId="0" applyNumberFormat="1" applyFont="1" applyBorder="1" applyAlignment="1">
      <alignment horizontal="left" vertical="center" wrapText="1"/>
    </xf>
    <xf numFmtId="0" fontId="37" fillId="0" borderId="22" xfId="0" applyFont="1" applyBorder="1" applyAlignment="1">
      <alignment horizontal="left" vertical="center" wrapText="1"/>
    </xf>
    <xf numFmtId="0" fontId="37" fillId="0" borderId="22" xfId="0" applyFont="1" applyBorder="1" applyAlignment="1">
      <alignment horizontal="center" vertical="center" wrapText="1"/>
    </xf>
    <xf numFmtId="167" fontId="37" fillId="0" borderId="22" xfId="0" applyNumberFormat="1" applyFont="1" applyBorder="1" applyAlignment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23" fillId="4" borderId="6" xfId="0" applyFont="1" applyFill="1" applyBorder="1" applyAlignment="1">
      <alignment horizontal="center" vertical="center"/>
    </xf>
    <xf numFmtId="0" fontId="23" fillId="4" borderId="7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23" fillId="4" borderId="7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23" fillId="4" borderId="7" xfId="0" applyFont="1" applyFill="1" applyBorder="1" applyAlignment="1">
      <alignment horizontal="right"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3" fillId="4" borderId="8" xfId="0" applyFont="1" applyFill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CM115"/>
  <sheetViews>
    <sheetView showGridLines="0" tabSelected="1" workbookViewId="0">
      <selection activeCell="BE5" sqref="BE5:BE34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6.950000000000003" customHeight="1">
      <c r="AR2" s="214"/>
      <c r="AS2" s="214"/>
      <c r="AT2" s="214"/>
      <c r="AU2" s="214"/>
      <c r="AV2" s="214"/>
      <c r="AW2" s="214"/>
      <c r="AX2" s="214"/>
      <c r="AY2" s="214"/>
      <c r="AZ2" s="214"/>
      <c r="BA2" s="214"/>
      <c r="BB2" s="214"/>
      <c r="BC2" s="214"/>
      <c r="BD2" s="214"/>
      <c r="BE2" s="214"/>
      <c r="BS2" s="17" t="s">
        <v>6</v>
      </c>
      <c r="BT2" s="17" t="s">
        <v>7</v>
      </c>
    </row>
    <row r="3" spans="1:74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ht="12" customHeight="1">
      <c r="B5" s="20"/>
      <c r="D5" s="24" t="s">
        <v>13</v>
      </c>
      <c r="K5" s="213" t="s">
        <v>14</v>
      </c>
      <c r="L5" s="214"/>
      <c r="M5" s="214"/>
      <c r="N5" s="214"/>
      <c r="O5" s="214"/>
      <c r="P5" s="214"/>
      <c r="Q5" s="214"/>
      <c r="R5" s="214"/>
      <c r="S5" s="214"/>
      <c r="T5" s="214"/>
      <c r="U5" s="214"/>
      <c r="V5" s="214"/>
      <c r="W5" s="214"/>
      <c r="X5" s="214"/>
      <c r="Y5" s="214"/>
      <c r="Z5" s="214"/>
      <c r="AA5" s="214"/>
      <c r="AB5" s="214"/>
      <c r="AC5" s="214"/>
      <c r="AD5" s="214"/>
      <c r="AE5" s="214"/>
      <c r="AF5" s="214"/>
      <c r="AG5" s="214"/>
      <c r="AH5" s="214"/>
      <c r="AI5" s="214"/>
      <c r="AJ5" s="214"/>
      <c r="AR5" s="20"/>
      <c r="BE5" s="210" t="s">
        <v>15</v>
      </c>
      <c r="BS5" s="17" t="s">
        <v>6</v>
      </c>
    </row>
    <row r="6" spans="1:74" ht="36.950000000000003" customHeight="1">
      <c r="B6" s="20"/>
      <c r="D6" s="26" t="s">
        <v>16</v>
      </c>
      <c r="K6" s="215" t="s">
        <v>17</v>
      </c>
      <c r="L6" s="214"/>
      <c r="M6" s="214"/>
      <c r="N6" s="214"/>
      <c r="O6" s="214"/>
      <c r="P6" s="214"/>
      <c r="Q6" s="214"/>
      <c r="R6" s="214"/>
      <c r="S6" s="214"/>
      <c r="T6" s="214"/>
      <c r="U6" s="214"/>
      <c r="V6" s="214"/>
      <c r="W6" s="214"/>
      <c r="X6" s="214"/>
      <c r="Y6" s="214"/>
      <c r="Z6" s="214"/>
      <c r="AA6" s="214"/>
      <c r="AB6" s="214"/>
      <c r="AC6" s="214"/>
      <c r="AD6" s="214"/>
      <c r="AE6" s="214"/>
      <c r="AF6" s="214"/>
      <c r="AG6" s="214"/>
      <c r="AH6" s="214"/>
      <c r="AI6" s="214"/>
      <c r="AJ6" s="214"/>
      <c r="AR6" s="20"/>
      <c r="BE6" s="211"/>
      <c r="BS6" s="17" t="s">
        <v>6</v>
      </c>
    </row>
    <row r="7" spans="1:74" ht="12" customHeight="1">
      <c r="B7" s="20"/>
      <c r="D7" s="27" t="s">
        <v>18</v>
      </c>
      <c r="K7" s="25" t="s">
        <v>19</v>
      </c>
      <c r="AK7" s="27" t="s">
        <v>20</v>
      </c>
      <c r="AN7" s="25" t="s">
        <v>21</v>
      </c>
      <c r="AR7" s="20"/>
      <c r="BE7" s="211"/>
      <c r="BS7" s="17" t="s">
        <v>6</v>
      </c>
    </row>
    <row r="8" spans="1:74" ht="12" customHeight="1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211"/>
      <c r="BS8" s="17" t="s">
        <v>6</v>
      </c>
    </row>
    <row r="9" spans="1:74" ht="29.25" customHeight="1">
      <c r="B9" s="20"/>
      <c r="D9" s="24" t="s">
        <v>26</v>
      </c>
      <c r="K9" s="29" t="s">
        <v>27</v>
      </c>
      <c r="AK9" s="24" t="s">
        <v>28</v>
      </c>
      <c r="AN9" s="29" t="s">
        <v>29</v>
      </c>
      <c r="AR9" s="20"/>
      <c r="BE9" s="211"/>
      <c r="BS9" s="17" t="s">
        <v>6</v>
      </c>
    </row>
    <row r="10" spans="1:74" ht="12" customHeight="1">
      <c r="B10" s="20"/>
      <c r="D10" s="27" t="s">
        <v>30</v>
      </c>
      <c r="AK10" s="27" t="s">
        <v>31</v>
      </c>
      <c r="AN10" s="25" t="s">
        <v>32</v>
      </c>
      <c r="AR10" s="20"/>
      <c r="BE10" s="211"/>
      <c r="BS10" s="17" t="s">
        <v>6</v>
      </c>
    </row>
    <row r="11" spans="1:74" ht="18.399999999999999" customHeight="1">
      <c r="B11" s="20"/>
      <c r="E11" s="25" t="s">
        <v>33</v>
      </c>
      <c r="AK11" s="27" t="s">
        <v>34</v>
      </c>
      <c r="AN11" s="25" t="s">
        <v>35</v>
      </c>
      <c r="AR11" s="20"/>
      <c r="BE11" s="211"/>
      <c r="BS11" s="17" t="s">
        <v>6</v>
      </c>
    </row>
    <row r="12" spans="1:74" ht="6.95" customHeight="1">
      <c r="B12" s="20"/>
      <c r="AR12" s="20"/>
      <c r="BE12" s="211"/>
      <c r="BS12" s="17" t="s">
        <v>6</v>
      </c>
    </row>
    <row r="13" spans="1:74" ht="12" customHeight="1">
      <c r="B13" s="20"/>
      <c r="D13" s="27" t="s">
        <v>36</v>
      </c>
      <c r="AK13" s="27" t="s">
        <v>31</v>
      </c>
      <c r="AN13" s="30" t="s">
        <v>37</v>
      </c>
      <c r="AR13" s="20"/>
      <c r="BE13" s="211"/>
      <c r="BS13" s="17" t="s">
        <v>6</v>
      </c>
    </row>
    <row r="14" spans="1:74" ht="12.75">
      <c r="B14" s="20"/>
      <c r="E14" s="216" t="s">
        <v>37</v>
      </c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217"/>
      <c r="U14" s="217"/>
      <c r="V14" s="217"/>
      <c r="W14" s="217"/>
      <c r="X14" s="217"/>
      <c r="Y14" s="217"/>
      <c r="Z14" s="217"/>
      <c r="AA14" s="217"/>
      <c r="AB14" s="217"/>
      <c r="AC14" s="217"/>
      <c r="AD14" s="217"/>
      <c r="AE14" s="217"/>
      <c r="AF14" s="217"/>
      <c r="AG14" s="217"/>
      <c r="AH14" s="217"/>
      <c r="AI14" s="217"/>
      <c r="AJ14" s="217"/>
      <c r="AK14" s="27" t="s">
        <v>34</v>
      </c>
      <c r="AN14" s="30" t="s">
        <v>37</v>
      </c>
      <c r="AR14" s="20"/>
      <c r="BE14" s="211"/>
      <c r="BS14" s="17" t="s">
        <v>6</v>
      </c>
    </row>
    <row r="15" spans="1:74" ht="6.95" customHeight="1">
      <c r="B15" s="20"/>
      <c r="AR15" s="20"/>
      <c r="BE15" s="211"/>
      <c r="BS15" s="17" t="s">
        <v>4</v>
      </c>
    </row>
    <row r="16" spans="1:74" ht="12" customHeight="1">
      <c r="B16" s="20"/>
      <c r="D16" s="27" t="s">
        <v>38</v>
      </c>
      <c r="AK16" s="27" t="s">
        <v>31</v>
      </c>
      <c r="AN16" s="25" t="s">
        <v>39</v>
      </c>
      <c r="AR16" s="20"/>
      <c r="BE16" s="211"/>
      <c r="BS16" s="17" t="s">
        <v>4</v>
      </c>
    </row>
    <row r="17" spans="2:71" ht="18.399999999999999" customHeight="1">
      <c r="B17" s="20"/>
      <c r="E17" s="25" t="s">
        <v>40</v>
      </c>
      <c r="AK17" s="27" t="s">
        <v>34</v>
      </c>
      <c r="AN17" s="25" t="s">
        <v>41</v>
      </c>
      <c r="AR17" s="20"/>
      <c r="BE17" s="211"/>
      <c r="BS17" s="17" t="s">
        <v>42</v>
      </c>
    </row>
    <row r="18" spans="2:71" ht="6.95" customHeight="1">
      <c r="B18" s="20"/>
      <c r="AR18" s="20"/>
      <c r="BE18" s="211"/>
      <c r="BS18" s="17" t="s">
        <v>6</v>
      </c>
    </row>
    <row r="19" spans="2:71" ht="12" customHeight="1">
      <c r="B19" s="20"/>
      <c r="D19" s="27" t="s">
        <v>43</v>
      </c>
      <c r="AK19" s="27" t="s">
        <v>31</v>
      </c>
      <c r="AN19" s="25" t="s">
        <v>1</v>
      </c>
      <c r="AR19" s="20"/>
      <c r="BE19" s="211"/>
      <c r="BS19" s="17" t="s">
        <v>6</v>
      </c>
    </row>
    <row r="20" spans="2:71" ht="18.399999999999999" customHeight="1">
      <c r="B20" s="20"/>
      <c r="E20" s="25" t="s">
        <v>44</v>
      </c>
      <c r="AK20" s="27" t="s">
        <v>34</v>
      </c>
      <c r="AN20" s="25" t="s">
        <v>1</v>
      </c>
      <c r="AR20" s="20"/>
      <c r="BE20" s="211"/>
      <c r="BS20" s="17" t="s">
        <v>42</v>
      </c>
    </row>
    <row r="21" spans="2:71" ht="6.95" customHeight="1">
      <c r="B21" s="20"/>
      <c r="AR21" s="20"/>
      <c r="BE21" s="211"/>
    </row>
    <row r="22" spans="2:71" ht="12" customHeight="1">
      <c r="B22" s="20"/>
      <c r="D22" s="27" t="s">
        <v>45</v>
      </c>
      <c r="AR22" s="20"/>
      <c r="BE22" s="211"/>
    </row>
    <row r="23" spans="2:71" ht="125.1" customHeight="1">
      <c r="B23" s="20"/>
      <c r="E23" s="218" t="s">
        <v>46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20"/>
      <c r="BE23" s="211"/>
    </row>
    <row r="24" spans="2:71" ht="6.95" customHeight="1">
      <c r="B24" s="20"/>
      <c r="AR24" s="20"/>
      <c r="BE24" s="211"/>
    </row>
    <row r="25" spans="2:71" ht="6.95" customHeight="1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211"/>
    </row>
    <row r="26" spans="2:71" s="1" customFormat="1" ht="25.9" customHeight="1">
      <c r="B26" s="33"/>
      <c r="D26" s="34" t="s">
        <v>47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19">
        <f>ROUND(AG94,2)</f>
        <v>0</v>
      </c>
      <c r="AL26" s="220"/>
      <c r="AM26" s="220"/>
      <c r="AN26" s="220"/>
      <c r="AO26" s="220"/>
      <c r="AR26" s="33"/>
      <c r="BE26" s="211"/>
    </row>
    <row r="27" spans="2:71" s="1" customFormat="1" ht="6.95" customHeight="1">
      <c r="B27" s="33"/>
      <c r="AR27" s="33"/>
      <c r="BE27" s="211"/>
    </row>
    <row r="28" spans="2:71" s="1" customFormat="1" ht="12.75">
      <c r="B28" s="33"/>
      <c r="L28" s="221" t="s">
        <v>48</v>
      </c>
      <c r="M28" s="221"/>
      <c r="N28" s="221"/>
      <c r="O28" s="221"/>
      <c r="P28" s="221"/>
      <c r="W28" s="221" t="s">
        <v>49</v>
      </c>
      <c r="X28" s="221"/>
      <c r="Y28" s="221"/>
      <c r="Z28" s="221"/>
      <c r="AA28" s="221"/>
      <c r="AB28" s="221"/>
      <c r="AC28" s="221"/>
      <c r="AD28" s="221"/>
      <c r="AE28" s="221"/>
      <c r="AK28" s="221" t="s">
        <v>50</v>
      </c>
      <c r="AL28" s="221"/>
      <c r="AM28" s="221"/>
      <c r="AN28" s="221"/>
      <c r="AO28" s="221"/>
      <c r="AR28" s="33"/>
      <c r="BE28" s="211"/>
    </row>
    <row r="29" spans="2:71" s="2" customFormat="1" ht="14.45" customHeight="1">
      <c r="B29" s="37"/>
      <c r="D29" s="27" t="s">
        <v>51</v>
      </c>
      <c r="F29" s="27" t="s">
        <v>52</v>
      </c>
      <c r="L29" s="224">
        <v>0.21</v>
      </c>
      <c r="M29" s="223"/>
      <c r="N29" s="223"/>
      <c r="O29" s="223"/>
      <c r="P29" s="223"/>
      <c r="W29" s="222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2">
        <f>ROUND(AV94, 2)</f>
        <v>0</v>
      </c>
      <c r="AL29" s="223"/>
      <c r="AM29" s="223"/>
      <c r="AN29" s="223"/>
      <c r="AO29" s="223"/>
      <c r="AR29" s="37"/>
      <c r="BE29" s="212"/>
    </row>
    <row r="30" spans="2:71" s="2" customFormat="1" ht="14.45" customHeight="1">
      <c r="B30" s="37"/>
      <c r="F30" s="27" t="s">
        <v>53</v>
      </c>
      <c r="L30" s="224">
        <v>0.15</v>
      </c>
      <c r="M30" s="223"/>
      <c r="N30" s="223"/>
      <c r="O30" s="223"/>
      <c r="P30" s="223"/>
      <c r="W30" s="222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2">
        <f>ROUND(AW94, 2)</f>
        <v>0</v>
      </c>
      <c r="AL30" s="223"/>
      <c r="AM30" s="223"/>
      <c r="AN30" s="223"/>
      <c r="AO30" s="223"/>
      <c r="AR30" s="37"/>
      <c r="BE30" s="212"/>
    </row>
    <row r="31" spans="2:71" s="2" customFormat="1" ht="14.45" hidden="1" customHeight="1">
      <c r="B31" s="37"/>
      <c r="F31" s="27" t="s">
        <v>54</v>
      </c>
      <c r="L31" s="224">
        <v>0.21</v>
      </c>
      <c r="M31" s="223"/>
      <c r="N31" s="223"/>
      <c r="O31" s="223"/>
      <c r="P31" s="223"/>
      <c r="W31" s="222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2">
        <v>0</v>
      </c>
      <c r="AL31" s="223"/>
      <c r="AM31" s="223"/>
      <c r="AN31" s="223"/>
      <c r="AO31" s="223"/>
      <c r="AR31" s="37"/>
      <c r="BE31" s="212"/>
    </row>
    <row r="32" spans="2:71" s="2" customFormat="1" ht="14.45" hidden="1" customHeight="1">
      <c r="B32" s="37"/>
      <c r="F32" s="27" t="s">
        <v>55</v>
      </c>
      <c r="L32" s="224">
        <v>0.15</v>
      </c>
      <c r="M32" s="223"/>
      <c r="N32" s="223"/>
      <c r="O32" s="223"/>
      <c r="P32" s="223"/>
      <c r="W32" s="222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2">
        <v>0</v>
      </c>
      <c r="AL32" s="223"/>
      <c r="AM32" s="223"/>
      <c r="AN32" s="223"/>
      <c r="AO32" s="223"/>
      <c r="AR32" s="37"/>
      <c r="BE32" s="212"/>
    </row>
    <row r="33" spans="2:57" s="2" customFormat="1" ht="14.45" hidden="1" customHeight="1">
      <c r="B33" s="37"/>
      <c r="F33" s="27" t="s">
        <v>56</v>
      </c>
      <c r="L33" s="224">
        <v>0</v>
      </c>
      <c r="M33" s="223"/>
      <c r="N33" s="223"/>
      <c r="O33" s="223"/>
      <c r="P33" s="223"/>
      <c r="W33" s="222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2">
        <v>0</v>
      </c>
      <c r="AL33" s="223"/>
      <c r="AM33" s="223"/>
      <c r="AN33" s="223"/>
      <c r="AO33" s="223"/>
      <c r="AR33" s="37"/>
      <c r="BE33" s="212"/>
    </row>
    <row r="34" spans="2:57" s="1" customFormat="1" ht="6.95" customHeight="1">
      <c r="B34" s="33"/>
      <c r="AR34" s="33"/>
      <c r="BE34" s="211"/>
    </row>
    <row r="35" spans="2:57" s="1" customFormat="1" ht="25.9" customHeight="1">
      <c r="B35" s="33"/>
      <c r="C35" s="38"/>
      <c r="D35" s="39" t="s">
        <v>57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58</v>
      </c>
      <c r="U35" s="40"/>
      <c r="V35" s="40"/>
      <c r="W35" s="40"/>
      <c r="X35" s="228" t="s">
        <v>59</v>
      </c>
      <c r="Y35" s="226"/>
      <c r="Z35" s="226"/>
      <c r="AA35" s="226"/>
      <c r="AB35" s="226"/>
      <c r="AC35" s="40"/>
      <c r="AD35" s="40"/>
      <c r="AE35" s="40"/>
      <c r="AF35" s="40"/>
      <c r="AG35" s="40"/>
      <c r="AH35" s="40"/>
      <c r="AI35" s="40"/>
      <c r="AJ35" s="40"/>
      <c r="AK35" s="225">
        <f>SUM(AK26:AK33)</f>
        <v>0</v>
      </c>
      <c r="AL35" s="226"/>
      <c r="AM35" s="226"/>
      <c r="AN35" s="226"/>
      <c r="AO35" s="227"/>
      <c r="AP35" s="38"/>
      <c r="AQ35" s="38"/>
      <c r="AR35" s="33"/>
    </row>
    <row r="36" spans="2:57" s="1" customFormat="1" ht="6.95" customHeight="1">
      <c r="B36" s="33"/>
      <c r="AR36" s="33"/>
    </row>
    <row r="37" spans="2:57" s="1" customFormat="1" ht="14.45" customHeight="1">
      <c r="B37" s="33"/>
      <c r="AR37" s="33"/>
    </row>
    <row r="38" spans="2:57" ht="14.45" customHeight="1">
      <c r="B38" s="20"/>
      <c r="AR38" s="20"/>
    </row>
    <row r="39" spans="2:57" ht="14.45" customHeight="1">
      <c r="B39" s="20"/>
      <c r="AR39" s="20"/>
    </row>
    <row r="40" spans="2:57" ht="14.45" customHeight="1">
      <c r="B40" s="20"/>
      <c r="AR40" s="20"/>
    </row>
    <row r="41" spans="2:57" ht="14.45" customHeight="1">
      <c r="B41" s="20"/>
      <c r="AR41" s="20"/>
    </row>
    <row r="42" spans="2:57" ht="14.45" customHeight="1">
      <c r="B42" s="20"/>
      <c r="AR42" s="20"/>
    </row>
    <row r="43" spans="2:57" ht="14.45" customHeight="1">
      <c r="B43" s="20"/>
      <c r="AR43" s="20"/>
    </row>
    <row r="44" spans="2:57" ht="14.45" customHeight="1">
      <c r="B44" s="20"/>
      <c r="AR44" s="20"/>
    </row>
    <row r="45" spans="2:57" ht="14.45" customHeight="1">
      <c r="B45" s="20"/>
      <c r="AR45" s="20"/>
    </row>
    <row r="46" spans="2:57" ht="14.45" customHeight="1">
      <c r="B46" s="20"/>
      <c r="AR46" s="20"/>
    </row>
    <row r="47" spans="2:57" ht="14.45" customHeight="1">
      <c r="B47" s="20"/>
      <c r="AR47" s="20"/>
    </row>
    <row r="48" spans="2:57" ht="14.45" customHeight="1">
      <c r="B48" s="20"/>
      <c r="AR48" s="20"/>
    </row>
    <row r="49" spans="2:44" s="1" customFormat="1" ht="14.45" customHeight="1">
      <c r="B49" s="33"/>
      <c r="D49" s="42" t="s">
        <v>60</v>
      </c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2" t="s">
        <v>61</v>
      </c>
      <c r="AI49" s="43"/>
      <c r="AJ49" s="43"/>
      <c r="AK49" s="43"/>
      <c r="AL49" s="43"/>
      <c r="AM49" s="43"/>
      <c r="AN49" s="43"/>
      <c r="AO49" s="43"/>
      <c r="AR49" s="33"/>
    </row>
    <row r="50" spans="2:44" ht="11.25">
      <c r="B50" s="20"/>
      <c r="AR50" s="20"/>
    </row>
    <row r="51" spans="2:44" ht="11.25">
      <c r="B51" s="20"/>
      <c r="AR51" s="20"/>
    </row>
    <row r="52" spans="2:44" ht="11.25">
      <c r="B52" s="20"/>
      <c r="AR52" s="20"/>
    </row>
    <row r="53" spans="2:44" ht="11.25">
      <c r="B53" s="20"/>
      <c r="AR53" s="20"/>
    </row>
    <row r="54" spans="2:44" ht="11.25">
      <c r="B54" s="20"/>
      <c r="AR54" s="20"/>
    </row>
    <row r="55" spans="2:44" ht="11.25">
      <c r="B55" s="20"/>
      <c r="AR55" s="20"/>
    </row>
    <row r="56" spans="2:44" ht="11.25">
      <c r="B56" s="20"/>
      <c r="AR56" s="20"/>
    </row>
    <row r="57" spans="2:44" ht="11.25">
      <c r="B57" s="20"/>
      <c r="AR57" s="20"/>
    </row>
    <row r="58" spans="2:44" ht="11.25">
      <c r="B58" s="20"/>
      <c r="AR58" s="20"/>
    </row>
    <row r="59" spans="2:44" ht="11.25">
      <c r="B59" s="20"/>
      <c r="AR59" s="20"/>
    </row>
    <row r="60" spans="2:44" s="1" customFormat="1" ht="12.75">
      <c r="B60" s="33"/>
      <c r="D60" s="44" t="s">
        <v>62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4" t="s">
        <v>63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4" t="s">
        <v>62</v>
      </c>
      <c r="AI60" s="35"/>
      <c r="AJ60" s="35"/>
      <c r="AK60" s="35"/>
      <c r="AL60" s="35"/>
      <c r="AM60" s="44" t="s">
        <v>63</v>
      </c>
      <c r="AN60" s="35"/>
      <c r="AO60" s="35"/>
      <c r="AR60" s="33"/>
    </row>
    <row r="61" spans="2:44" ht="11.25">
      <c r="B61" s="20"/>
      <c r="AR61" s="20"/>
    </row>
    <row r="62" spans="2:44" ht="11.25">
      <c r="B62" s="20"/>
      <c r="AR62" s="20"/>
    </row>
    <row r="63" spans="2:44" ht="11.25">
      <c r="B63" s="20"/>
      <c r="AR63" s="20"/>
    </row>
    <row r="64" spans="2:44" s="1" customFormat="1" ht="12.75">
      <c r="B64" s="33"/>
      <c r="D64" s="42" t="s">
        <v>64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2" t="s">
        <v>65</v>
      </c>
      <c r="AI64" s="43"/>
      <c r="AJ64" s="43"/>
      <c r="AK64" s="43"/>
      <c r="AL64" s="43"/>
      <c r="AM64" s="43"/>
      <c r="AN64" s="43"/>
      <c r="AO64" s="43"/>
      <c r="AR64" s="33"/>
    </row>
    <row r="65" spans="2:44" ht="11.25">
      <c r="B65" s="20"/>
      <c r="AR65" s="20"/>
    </row>
    <row r="66" spans="2:44" ht="11.25">
      <c r="B66" s="20"/>
      <c r="AR66" s="20"/>
    </row>
    <row r="67" spans="2:44" ht="11.25">
      <c r="B67" s="20"/>
      <c r="AR67" s="20"/>
    </row>
    <row r="68" spans="2:44" ht="11.25">
      <c r="B68" s="20"/>
      <c r="AR68" s="20"/>
    </row>
    <row r="69" spans="2:44" ht="11.25">
      <c r="B69" s="20"/>
      <c r="AR69" s="20"/>
    </row>
    <row r="70" spans="2:44" ht="11.25">
      <c r="B70" s="20"/>
      <c r="AR70" s="20"/>
    </row>
    <row r="71" spans="2:44" ht="11.25">
      <c r="B71" s="20"/>
      <c r="AR71" s="20"/>
    </row>
    <row r="72" spans="2:44" ht="11.25">
      <c r="B72" s="20"/>
      <c r="AR72" s="20"/>
    </row>
    <row r="73" spans="2:44" ht="11.25">
      <c r="B73" s="20"/>
      <c r="AR73" s="20"/>
    </row>
    <row r="74" spans="2:44" ht="11.25">
      <c r="B74" s="20"/>
      <c r="AR74" s="20"/>
    </row>
    <row r="75" spans="2:44" s="1" customFormat="1" ht="12.75">
      <c r="B75" s="33"/>
      <c r="D75" s="44" t="s">
        <v>62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4" t="s">
        <v>63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4" t="s">
        <v>62</v>
      </c>
      <c r="AI75" s="35"/>
      <c r="AJ75" s="35"/>
      <c r="AK75" s="35"/>
      <c r="AL75" s="35"/>
      <c r="AM75" s="44" t="s">
        <v>63</v>
      </c>
      <c r="AN75" s="35"/>
      <c r="AO75" s="35"/>
      <c r="AR75" s="33"/>
    </row>
    <row r="76" spans="2:44" s="1" customFormat="1" ht="11.25">
      <c r="B76" s="33"/>
      <c r="AR76" s="33"/>
    </row>
    <row r="77" spans="2:44" s="1" customFormat="1" ht="6.9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3"/>
    </row>
    <row r="81" spans="1:91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3"/>
    </row>
    <row r="82" spans="1:91" s="1" customFormat="1" ht="24.95" customHeight="1">
      <c r="B82" s="33"/>
      <c r="C82" s="21" t="s">
        <v>66</v>
      </c>
      <c r="AR82" s="33"/>
    </row>
    <row r="83" spans="1:91" s="1" customFormat="1" ht="6.95" customHeight="1">
      <c r="B83" s="33"/>
      <c r="AR83" s="33"/>
    </row>
    <row r="84" spans="1:91" s="3" customFormat="1" ht="12" customHeight="1">
      <c r="B84" s="49"/>
      <c r="C84" s="27" t="s">
        <v>13</v>
      </c>
      <c r="L84" s="3" t="str">
        <f>K5</f>
        <v>23018-02-</v>
      </c>
      <c r="AR84" s="49"/>
    </row>
    <row r="85" spans="1:91" s="4" customFormat="1" ht="36.950000000000003" customHeight="1">
      <c r="B85" s="50"/>
      <c r="C85" s="51" t="s">
        <v>16</v>
      </c>
      <c r="L85" s="208" t="str">
        <f>K6</f>
        <v>VEŘEJNÉ PROSTRANSTVÍ POD ŘEČKOVICKÝM HŘBITOVEM</v>
      </c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209"/>
      <c r="Z85" s="209"/>
      <c r="AA85" s="209"/>
      <c r="AB85" s="209"/>
      <c r="AC85" s="209"/>
      <c r="AD85" s="209"/>
      <c r="AE85" s="209"/>
      <c r="AF85" s="209"/>
      <c r="AG85" s="209"/>
      <c r="AH85" s="209"/>
      <c r="AI85" s="209"/>
      <c r="AJ85" s="209"/>
      <c r="AR85" s="50"/>
    </row>
    <row r="86" spans="1:91" s="1" customFormat="1" ht="6.95" customHeight="1">
      <c r="B86" s="33"/>
      <c r="AR86" s="33"/>
    </row>
    <row r="87" spans="1:91" s="1" customFormat="1" ht="12" customHeight="1">
      <c r="B87" s="33"/>
      <c r="C87" s="27" t="s">
        <v>22</v>
      </c>
      <c r="L87" s="52" t="str">
        <f>IF(K8="","",K8)</f>
        <v>Brno - Řečkovice</v>
      </c>
      <c r="AI87" s="27" t="s">
        <v>24</v>
      </c>
      <c r="AM87" s="237" t="str">
        <f>IF(AN8= "","",AN8)</f>
        <v>18. 8. 2023</v>
      </c>
      <c r="AN87" s="237"/>
      <c r="AR87" s="33"/>
    </row>
    <row r="88" spans="1:91" s="1" customFormat="1" ht="6.95" customHeight="1">
      <c r="B88" s="33"/>
      <c r="AR88" s="33"/>
    </row>
    <row r="89" spans="1:91" s="1" customFormat="1" ht="25.7" customHeight="1">
      <c r="B89" s="33"/>
      <c r="C89" s="27" t="s">
        <v>30</v>
      </c>
      <c r="L89" s="3" t="str">
        <f>IF(E11= "","",E11)</f>
        <v>Statutární město Brno, měst.č.Řečkovice-Mokrá hora</v>
      </c>
      <c r="AI89" s="27" t="s">
        <v>38</v>
      </c>
      <c r="AM89" s="235" t="str">
        <f>IF(E17="","",E17)</f>
        <v>Ateliér zahradní a krajin.architektury Z.Sendler</v>
      </c>
      <c r="AN89" s="236"/>
      <c r="AO89" s="236"/>
      <c r="AP89" s="236"/>
      <c r="AR89" s="33"/>
      <c r="AS89" s="239" t="s">
        <v>67</v>
      </c>
      <c r="AT89" s="240"/>
      <c r="AU89" s="54"/>
      <c r="AV89" s="54"/>
      <c r="AW89" s="54"/>
      <c r="AX89" s="54"/>
      <c r="AY89" s="54"/>
      <c r="AZ89" s="54"/>
      <c r="BA89" s="54"/>
      <c r="BB89" s="54"/>
      <c r="BC89" s="54"/>
      <c r="BD89" s="55"/>
    </row>
    <row r="90" spans="1:91" s="1" customFormat="1" ht="15.2" customHeight="1">
      <c r="B90" s="33"/>
      <c r="C90" s="27" t="s">
        <v>36</v>
      </c>
      <c r="L90" s="3" t="str">
        <f>IF(E14= "Vyplň údaj","",E14)</f>
        <v/>
      </c>
      <c r="AI90" s="27" t="s">
        <v>43</v>
      </c>
      <c r="AM90" s="235" t="str">
        <f>IF(E20="","",E20)</f>
        <v xml:space="preserve"> </v>
      </c>
      <c r="AN90" s="236"/>
      <c r="AO90" s="236"/>
      <c r="AP90" s="236"/>
      <c r="AR90" s="33"/>
      <c r="AS90" s="241"/>
      <c r="AT90" s="242"/>
      <c r="BD90" s="57"/>
    </row>
    <row r="91" spans="1:91" s="1" customFormat="1" ht="10.9" customHeight="1">
      <c r="B91" s="33"/>
      <c r="AR91" s="33"/>
      <c r="AS91" s="241"/>
      <c r="AT91" s="242"/>
      <c r="BD91" s="57"/>
    </row>
    <row r="92" spans="1:91" s="1" customFormat="1" ht="29.25" customHeight="1">
      <c r="B92" s="33"/>
      <c r="C92" s="203" t="s">
        <v>68</v>
      </c>
      <c r="D92" s="204"/>
      <c r="E92" s="204"/>
      <c r="F92" s="204"/>
      <c r="G92" s="204"/>
      <c r="H92" s="58"/>
      <c r="I92" s="207" t="s">
        <v>69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31" t="s">
        <v>70</v>
      </c>
      <c r="AH92" s="204"/>
      <c r="AI92" s="204"/>
      <c r="AJ92" s="204"/>
      <c r="AK92" s="204"/>
      <c r="AL92" s="204"/>
      <c r="AM92" s="204"/>
      <c r="AN92" s="207" t="s">
        <v>71</v>
      </c>
      <c r="AO92" s="204"/>
      <c r="AP92" s="238"/>
      <c r="AQ92" s="59" t="s">
        <v>72</v>
      </c>
      <c r="AR92" s="33"/>
      <c r="AS92" s="60" t="s">
        <v>73</v>
      </c>
      <c r="AT92" s="61" t="s">
        <v>74</v>
      </c>
      <c r="AU92" s="61" t="s">
        <v>75</v>
      </c>
      <c r="AV92" s="61" t="s">
        <v>76</v>
      </c>
      <c r="AW92" s="61" t="s">
        <v>77</v>
      </c>
      <c r="AX92" s="61" t="s">
        <v>78</v>
      </c>
      <c r="AY92" s="61" t="s">
        <v>79</v>
      </c>
      <c r="AZ92" s="61" t="s">
        <v>80</v>
      </c>
      <c r="BA92" s="61" t="s">
        <v>81</v>
      </c>
      <c r="BB92" s="61" t="s">
        <v>82</v>
      </c>
      <c r="BC92" s="61" t="s">
        <v>83</v>
      </c>
      <c r="BD92" s="62" t="s">
        <v>84</v>
      </c>
    </row>
    <row r="93" spans="1:91" s="1" customFormat="1" ht="10.9" customHeight="1">
      <c r="B93" s="33"/>
      <c r="AR93" s="33"/>
      <c r="AS93" s="63"/>
      <c r="AT93" s="54"/>
      <c r="AU93" s="54"/>
      <c r="AV93" s="54"/>
      <c r="AW93" s="54"/>
      <c r="AX93" s="54"/>
      <c r="AY93" s="54"/>
      <c r="AZ93" s="54"/>
      <c r="BA93" s="54"/>
      <c r="BB93" s="54"/>
      <c r="BC93" s="54"/>
      <c r="BD93" s="55"/>
    </row>
    <row r="94" spans="1:91" s="5" customFormat="1" ht="32.450000000000003" customHeight="1">
      <c r="B94" s="64"/>
      <c r="C94" s="65" t="s">
        <v>85</v>
      </c>
      <c r="D94" s="66"/>
      <c r="E94" s="66"/>
      <c r="F94" s="66"/>
      <c r="G94" s="66"/>
      <c r="H94" s="66"/>
      <c r="I94" s="66"/>
      <c r="J94" s="66"/>
      <c r="K94" s="66"/>
      <c r="L94" s="66"/>
      <c r="M94" s="66"/>
      <c r="N94" s="66"/>
      <c r="O94" s="66"/>
      <c r="P94" s="66"/>
      <c r="Q94" s="66"/>
      <c r="R94" s="66"/>
      <c r="S94" s="66"/>
      <c r="T94" s="66"/>
      <c r="U94" s="66"/>
      <c r="V94" s="66"/>
      <c r="W94" s="66"/>
      <c r="X94" s="66"/>
      <c r="Y94" s="66"/>
      <c r="Z94" s="66"/>
      <c r="AA94" s="66"/>
      <c r="AB94" s="66"/>
      <c r="AC94" s="66"/>
      <c r="AD94" s="66"/>
      <c r="AE94" s="66"/>
      <c r="AF94" s="66"/>
      <c r="AG94" s="243">
        <f>ROUND(AG95+SUM(AG98:AG100)+AG109+AG112+AG113,2)</f>
        <v>0</v>
      </c>
      <c r="AH94" s="243"/>
      <c r="AI94" s="243"/>
      <c r="AJ94" s="243"/>
      <c r="AK94" s="243"/>
      <c r="AL94" s="243"/>
      <c r="AM94" s="243"/>
      <c r="AN94" s="244">
        <f t="shared" ref="AN94:AN113" si="0">SUM(AG94,AT94)</f>
        <v>0</v>
      </c>
      <c r="AO94" s="244"/>
      <c r="AP94" s="244"/>
      <c r="AQ94" s="68" t="s">
        <v>1</v>
      </c>
      <c r="AR94" s="64"/>
      <c r="AS94" s="69">
        <f>ROUND(AS95+SUM(AS98:AS100)+AS109+AS112+AS113,2)</f>
        <v>0</v>
      </c>
      <c r="AT94" s="70">
        <f t="shared" ref="AT94:AT113" si="1">ROUND(SUM(AV94:AW94),2)</f>
        <v>0</v>
      </c>
      <c r="AU94" s="71">
        <f>ROUND(AU95+SUM(AU98:AU100)+AU109+AU112+AU113,5)</f>
        <v>0</v>
      </c>
      <c r="AV94" s="70">
        <f>ROUND(AZ94*L29,2)</f>
        <v>0</v>
      </c>
      <c r="AW94" s="70">
        <f>ROUND(BA94*L30,2)</f>
        <v>0</v>
      </c>
      <c r="AX94" s="70">
        <f>ROUND(BB94*L29,2)</f>
        <v>0</v>
      </c>
      <c r="AY94" s="70">
        <f>ROUND(BC94*L30,2)</f>
        <v>0</v>
      </c>
      <c r="AZ94" s="70">
        <f>ROUND(AZ95+SUM(AZ98:AZ100)+AZ109+AZ112+AZ113,2)</f>
        <v>0</v>
      </c>
      <c r="BA94" s="70">
        <f>ROUND(BA95+SUM(BA98:BA100)+BA109+BA112+BA113,2)</f>
        <v>0</v>
      </c>
      <c r="BB94" s="70">
        <f>ROUND(BB95+SUM(BB98:BB100)+BB109+BB112+BB113,2)</f>
        <v>0</v>
      </c>
      <c r="BC94" s="70">
        <f>ROUND(BC95+SUM(BC98:BC100)+BC109+BC112+BC113,2)</f>
        <v>0</v>
      </c>
      <c r="BD94" s="72">
        <f>ROUND(BD95+SUM(BD98:BD100)+BD109+BD112+BD113,2)</f>
        <v>0</v>
      </c>
      <c r="BS94" s="73" t="s">
        <v>86</v>
      </c>
      <c r="BT94" s="73" t="s">
        <v>87</v>
      </c>
      <c r="BU94" s="74" t="s">
        <v>88</v>
      </c>
      <c r="BV94" s="73" t="s">
        <v>89</v>
      </c>
      <c r="BW94" s="73" t="s">
        <v>5</v>
      </c>
      <c r="BX94" s="73" t="s">
        <v>90</v>
      </c>
      <c r="CL94" s="73" t="s">
        <v>19</v>
      </c>
    </row>
    <row r="95" spans="1:91" s="6" customFormat="1" ht="16.5" customHeight="1">
      <c r="B95" s="75"/>
      <c r="C95" s="76"/>
      <c r="D95" s="205" t="s">
        <v>91</v>
      </c>
      <c r="E95" s="205"/>
      <c r="F95" s="205"/>
      <c r="G95" s="205"/>
      <c r="H95" s="205"/>
      <c r="I95" s="77"/>
      <c r="J95" s="205" t="s">
        <v>92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32">
        <f>ROUND(SUM(AG96:AG97),2)</f>
        <v>0</v>
      </c>
      <c r="AH95" s="233"/>
      <c r="AI95" s="233"/>
      <c r="AJ95" s="233"/>
      <c r="AK95" s="233"/>
      <c r="AL95" s="233"/>
      <c r="AM95" s="233"/>
      <c r="AN95" s="234">
        <f t="shared" si="0"/>
        <v>0</v>
      </c>
      <c r="AO95" s="233"/>
      <c r="AP95" s="233"/>
      <c r="AQ95" s="78" t="s">
        <v>93</v>
      </c>
      <c r="AR95" s="75"/>
      <c r="AS95" s="79">
        <f>ROUND(SUM(AS96:AS97),2)</f>
        <v>0</v>
      </c>
      <c r="AT95" s="80">
        <f t="shared" si="1"/>
        <v>0</v>
      </c>
      <c r="AU95" s="81">
        <f>ROUND(SUM(AU96:AU97),5)</f>
        <v>0</v>
      </c>
      <c r="AV95" s="80">
        <f>ROUND(AZ95*L29,2)</f>
        <v>0</v>
      </c>
      <c r="AW95" s="80">
        <f>ROUND(BA95*L30,2)</f>
        <v>0</v>
      </c>
      <c r="AX95" s="80">
        <f>ROUND(BB95*L29,2)</f>
        <v>0</v>
      </c>
      <c r="AY95" s="80">
        <f>ROUND(BC95*L30,2)</f>
        <v>0</v>
      </c>
      <c r="AZ95" s="80">
        <f>ROUND(SUM(AZ96:AZ97),2)</f>
        <v>0</v>
      </c>
      <c r="BA95" s="80">
        <f>ROUND(SUM(BA96:BA97),2)</f>
        <v>0</v>
      </c>
      <c r="BB95" s="80">
        <f>ROUND(SUM(BB96:BB97),2)</f>
        <v>0</v>
      </c>
      <c r="BC95" s="80">
        <f>ROUND(SUM(BC96:BC97),2)</f>
        <v>0</v>
      </c>
      <c r="BD95" s="82">
        <f>ROUND(SUM(BD96:BD97),2)</f>
        <v>0</v>
      </c>
      <c r="BS95" s="83" t="s">
        <v>86</v>
      </c>
      <c r="BT95" s="83" t="s">
        <v>94</v>
      </c>
      <c r="BU95" s="83" t="s">
        <v>88</v>
      </c>
      <c r="BV95" s="83" t="s">
        <v>89</v>
      </c>
      <c r="BW95" s="83" t="s">
        <v>95</v>
      </c>
      <c r="BX95" s="83" t="s">
        <v>5</v>
      </c>
      <c r="CL95" s="83" t="s">
        <v>19</v>
      </c>
      <c r="CM95" s="83" t="s">
        <v>96</v>
      </c>
    </row>
    <row r="96" spans="1:91" s="3" customFormat="1" ht="16.5" customHeight="1">
      <c r="A96" s="84" t="s">
        <v>97</v>
      </c>
      <c r="B96" s="49"/>
      <c r="C96" s="9"/>
      <c r="D96" s="9"/>
      <c r="E96" s="206" t="s">
        <v>98</v>
      </c>
      <c r="F96" s="206"/>
      <c r="G96" s="206"/>
      <c r="H96" s="206"/>
      <c r="I96" s="206"/>
      <c r="J96" s="9"/>
      <c r="K96" s="206" t="s">
        <v>99</v>
      </c>
      <c r="L96" s="206"/>
      <c r="M96" s="206"/>
      <c r="N96" s="206"/>
      <c r="O96" s="206"/>
      <c r="P96" s="206"/>
      <c r="Q96" s="206"/>
      <c r="R96" s="206"/>
      <c r="S96" s="206"/>
      <c r="T96" s="206"/>
      <c r="U96" s="206"/>
      <c r="V96" s="206"/>
      <c r="W96" s="206"/>
      <c r="X96" s="206"/>
      <c r="Y96" s="206"/>
      <c r="Z96" s="206"/>
      <c r="AA96" s="206"/>
      <c r="AB96" s="206"/>
      <c r="AC96" s="206"/>
      <c r="AD96" s="206"/>
      <c r="AE96" s="206"/>
      <c r="AF96" s="206"/>
      <c r="AG96" s="229">
        <f>'SO 01.1 - Kácení stromů a...'!J32</f>
        <v>0</v>
      </c>
      <c r="AH96" s="230"/>
      <c r="AI96" s="230"/>
      <c r="AJ96" s="230"/>
      <c r="AK96" s="230"/>
      <c r="AL96" s="230"/>
      <c r="AM96" s="230"/>
      <c r="AN96" s="229">
        <f t="shared" si="0"/>
        <v>0</v>
      </c>
      <c r="AO96" s="230"/>
      <c r="AP96" s="230"/>
      <c r="AQ96" s="85" t="s">
        <v>100</v>
      </c>
      <c r="AR96" s="49"/>
      <c r="AS96" s="86">
        <v>0</v>
      </c>
      <c r="AT96" s="87">
        <f t="shared" si="1"/>
        <v>0</v>
      </c>
      <c r="AU96" s="88">
        <f>'SO 01.1 - Kácení stromů a...'!P122</f>
        <v>0</v>
      </c>
      <c r="AV96" s="87">
        <f>'SO 01.1 - Kácení stromů a...'!J35</f>
        <v>0</v>
      </c>
      <c r="AW96" s="87">
        <f>'SO 01.1 - Kácení stromů a...'!J36</f>
        <v>0</v>
      </c>
      <c r="AX96" s="87">
        <f>'SO 01.1 - Kácení stromů a...'!J37</f>
        <v>0</v>
      </c>
      <c r="AY96" s="87">
        <f>'SO 01.1 - Kácení stromů a...'!J38</f>
        <v>0</v>
      </c>
      <c r="AZ96" s="87">
        <f>'SO 01.1 - Kácení stromů a...'!F35</f>
        <v>0</v>
      </c>
      <c r="BA96" s="87">
        <f>'SO 01.1 - Kácení stromů a...'!F36</f>
        <v>0</v>
      </c>
      <c r="BB96" s="87">
        <f>'SO 01.1 - Kácení stromů a...'!F37</f>
        <v>0</v>
      </c>
      <c r="BC96" s="87">
        <f>'SO 01.1 - Kácení stromů a...'!F38</f>
        <v>0</v>
      </c>
      <c r="BD96" s="89">
        <f>'SO 01.1 - Kácení stromů a...'!F39</f>
        <v>0</v>
      </c>
      <c r="BT96" s="25" t="s">
        <v>96</v>
      </c>
      <c r="BV96" s="25" t="s">
        <v>89</v>
      </c>
      <c r="BW96" s="25" t="s">
        <v>101</v>
      </c>
      <c r="BX96" s="25" t="s">
        <v>95</v>
      </c>
      <c r="CL96" s="25" t="s">
        <v>1</v>
      </c>
    </row>
    <row r="97" spans="1:91" s="3" customFormat="1" ht="16.5" customHeight="1">
      <c r="A97" s="84" t="s">
        <v>97</v>
      </c>
      <c r="B97" s="49"/>
      <c r="C97" s="9"/>
      <c r="D97" s="9"/>
      <c r="E97" s="206" t="s">
        <v>102</v>
      </c>
      <c r="F97" s="206"/>
      <c r="G97" s="206"/>
      <c r="H97" s="206"/>
      <c r="I97" s="206"/>
      <c r="J97" s="9"/>
      <c r="K97" s="206" t="s">
        <v>103</v>
      </c>
      <c r="L97" s="206"/>
      <c r="M97" s="206"/>
      <c r="N97" s="206"/>
      <c r="O97" s="206"/>
      <c r="P97" s="206"/>
      <c r="Q97" s="206"/>
      <c r="R97" s="206"/>
      <c r="S97" s="206"/>
      <c r="T97" s="206"/>
      <c r="U97" s="206"/>
      <c r="V97" s="206"/>
      <c r="W97" s="206"/>
      <c r="X97" s="206"/>
      <c r="Y97" s="206"/>
      <c r="Z97" s="206"/>
      <c r="AA97" s="206"/>
      <c r="AB97" s="206"/>
      <c r="AC97" s="206"/>
      <c r="AD97" s="206"/>
      <c r="AE97" s="206"/>
      <c r="AF97" s="206"/>
      <c r="AG97" s="229">
        <f>'SO 01.2 - Přesadba stromů'!J32</f>
        <v>0</v>
      </c>
      <c r="AH97" s="230"/>
      <c r="AI97" s="230"/>
      <c r="AJ97" s="230"/>
      <c r="AK97" s="230"/>
      <c r="AL97" s="230"/>
      <c r="AM97" s="230"/>
      <c r="AN97" s="229">
        <f t="shared" si="0"/>
        <v>0</v>
      </c>
      <c r="AO97" s="230"/>
      <c r="AP97" s="230"/>
      <c r="AQ97" s="85" t="s">
        <v>100</v>
      </c>
      <c r="AR97" s="49"/>
      <c r="AS97" s="86">
        <v>0</v>
      </c>
      <c r="AT97" s="87">
        <f t="shared" si="1"/>
        <v>0</v>
      </c>
      <c r="AU97" s="88">
        <f>'SO 01.2 - Přesadba stromů'!P123</f>
        <v>0</v>
      </c>
      <c r="AV97" s="87">
        <f>'SO 01.2 - Přesadba stromů'!J35</f>
        <v>0</v>
      </c>
      <c r="AW97" s="87">
        <f>'SO 01.2 - Přesadba stromů'!J36</f>
        <v>0</v>
      </c>
      <c r="AX97" s="87">
        <f>'SO 01.2 - Přesadba stromů'!J37</f>
        <v>0</v>
      </c>
      <c r="AY97" s="87">
        <f>'SO 01.2 - Přesadba stromů'!J38</f>
        <v>0</v>
      </c>
      <c r="AZ97" s="87">
        <f>'SO 01.2 - Přesadba stromů'!F35</f>
        <v>0</v>
      </c>
      <c r="BA97" s="87">
        <f>'SO 01.2 - Přesadba stromů'!F36</f>
        <v>0</v>
      </c>
      <c r="BB97" s="87">
        <f>'SO 01.2 - Přesadba stromů'!F37</f>
        <v>0</v>
      </c>
      <c r="BC97" s="87">
        <f>'SO 01.2 - Přesadba stromů'!F38</f>
        <v>0</v>
      </c>
      <c r="BD97" s="89">
        <f>'SO 01.2 - Přesadba stromů'!F39</f>
        <v>0</v>
      </c>
      <c r="BT97" s="25" t="s">
        <v>96</v>
      </c>
      <c r="BV97" s="25" t="s">
        <v>89</v>
      </c>
      <c r="BW97" s="25" t="s">
        <v>104</v>
      </c>
      <c r="BX97" s="25" t="s">
        <v>95</v>
      </c>
      <c r="CL97" s="25" t="s">
        <v>1</v>
      </c>
    </row>
    <row r="98" spans="1:91" s="6" customFormat="1" ht="24.75" customHeight="1">
      <c r="A98" s="84" t="s">
        <v>97</v>
      </c>
      <c r="B98" s="75"/>
      <c r="C98" s="76"/>
      <c r="D98" s="205" t="s">
        <v>105</v>
      </c>
      <c r="E98" s="205"/>
      <c r="F98" s="205"/>
      <c r="G98" s="205"/>
      <c r="H98" s="205"/>
      <c r="I98" s="77"/>
      <c r="J98" s="205" t="s">
        <v>106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34">
        <f>'SO 02 - ZPEVNĚNÉ PLOCHY A...'!J30</f>
        <v>0</v>
      </c>
      <c r="AH98" s="233"/>
      <c r="AI98" s="233"/>
      <c r="AJ98" s="233"/>
      <c r="AK98" s="233"/>
      <c r="AL98" s="233"/>
      <c r="AM98" s="233"/>
      <c r="AN98" s="234">
        <f t="shared" si="0"/>
        <v>0</v>
      </c>
      <c r="AO98" s="233"/>
      <c r="AP98" s="233"/>
      <c r="AQ98" s="78" t="s">
        <v>107</v>
      </c>
      <c r="AR98" s="75"/>
      <c r="AS98" s="79">
        <v>0</v>
      </c>
      <c r="AT98" s="80">
        <f t="shared" si="1"/>
        <v>0</v>
      </c>
      <c r="AU98" s="81">
        <f>'SO 02 - ZPEVNĚNÉ PLOCHY A...'!P122</f>
        <v>0</v>
      </c>
      <c r="AV98" s="80">
        <f>'SO 02 - ZPEVNĚNÉ PLOCHY A...'!J33</f>
        <v>0</v>
      </c>
      <c r="AW98" s="80">
        <f>'SO 02 - ZPEVNĚNÉ PLOCHY A...'!J34</f>
        <v>0</v>
      </c>
      <c r="AX98" s="80">
        <f>'SO 02 - ZPEVNĚNÉ PLOCHY A...'!J35</f>
        <v>0</v>
      </c>
      <c r="AY98" s="80">
        <f>'SO 02 - ZPEVNĚNÉ PLOCHY A...'!J36</f>
        <v>0</v>
      </c>
      <c r="AZ98" s="80">
        <f>'SO 02 - ZPEVNĚNÉ PLOCHY A...'!F33</f>
        <v>0</v>
      </c>
      <c r="BA98" s="80">
        <f>'SO 02 - ZPEVNĚNÉ PLOCHY A...'!F34</f>
        <v>0</v>
      </c>
      <c r="BB98" s="80">
        <f>'SO 02 - ZPEVNĚNÉ PLOCHY A...'!F35</f>
        <v>0</v>
      </c>
      <c r="BC98" s="80">
        <f>'SO 02 - ZPEVNĚNÉ PLOCHY A...'!F36</f>
        <v>0</v>
      </c>
      <c r="BD98" s="82">
        <f>'SO 02 - ZPEVNĚNÉ PLOCHY A...'!F37</f>
        <v>0</v>
      </c>
      <c r="BT98" s="83" t="s">
        <v>94</v>
      </c>
      <c r="BV98" s="83" t="s">
        <v>89</v>
      </c>
      <c r="BW98" s="83" t="s">
        <v>108</v>
      </c>
      <c r="BX98" s="83" t="s">
        <v>5</v>
      </c>
      <c r="CL98" s="83" t="s">
        <v>109</v>
      </c>
      <c r="CM98" s="83" t="s">
        <v>96</v>
      </c>
    </row>
    <row r="99" spans="1:91" s="6" customFormat="1" ht="16.5" customHeight="1">
      <c r="A99" s="84" t="s">
        <v>97</v>
      </c>
      <c r="B99" s="75"/>
      <c r="C99" s="76"/>
      <c r="D99" s="205" t="s">
        <v>110</v>
      </c>
      <c r="E99" s="205"/>
      <c r="F99" s="205"/>
      <c r="G99" s="205"/>
      <c r="H99" s="205"/>
      <c r="I99" s="77"/>
      <c r="J99" s="205" t="s">
        <v>111</v>
      </c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34">
        <f>'SO 03 - MOBILIÁŘ'!J30</f>
        <v>0</v>
      </c>
      <c r="AH99" s="233"/>
      <c r="AI99" s="233"/>
      <c r="AJ99" s="233"/>
      <c r="AK99" s="233"/>
      <c r="AL99" s="233"/>
      <c r="AM99" s="233"/>
      <c r="AN99" s="234">
        <f t="shared" si="0"/>
        <v>0</v>
      </c>
      <c r="AO99" s="233"/>
      <c r="AP99" s="233"/>
      <c r="AQ99" s="78" t="s">
        <v>93</v>
      </c>
      <c r="AR99" s="75"/>
      <c r="AS99" s="79">
        <v>0</v>
      </c>
      <c r="AT99" s="80">
        <f t="shared" si="1"/>
        <v>0</v>
      </c>
      <c r="AU99" s="81">
        <f>'SO 03 - MOBILIÁŘ'!P127</f>
        <v>0</v>
      </c>
      <c r="AV99" s="80">
        <f>'SO 03 - MOBILIÁŘ'!J33</f>
        <v>0</v>
      </c>
      <c r="AW99" s="80">
        <f>'SO 03 - MOBILIÁŘ'!J34</f>
        <v>0</v>
      </c>
      <c r="AX99" s="80">
        <f>'SO 03 - MOBILIÁŘ'!J35</f>
        <v>0</v>
      </c>
      <c r="AY99" s="80">
        <f>'SO 03 - MOBILIÁŘ'!J36</f>
        <v>0</v>
      </c>
      <c r="AZ99" s="80">
        <f>'SO 03 - MOBILIÁŘ'!F33</f>
        <v>0</v>
      </c>
      <c r="BA99" s="80">
        <f>'SO 03 - MOBILIÁŘ'!F34</f>
        <v>0</v>
      </c>
      <c r="BB99" s="80">
        <f>'SO 03 - MOBILIÁŘ'!F35</f>
        <v>0</v>
      </c>
      <c r="BC99" s="80">
        <f>'SO 03 - MOBILIÁŘ'!F36</f>
        <v>0</v>
      </c>
      <c r="BD99" s="82">
        <f>'SO 03 - MOBILIÁŘ'!F37</f>
        <v>0</v>
      </c>
      <c r="BT99" s="83" t="s">
        <v>94</v>
      </c>
      <c r="BV99" s="83" t="s">
        <v>89</v>
      </c>
      <c r="BW99" s="83" t="s">
        <v>112</v>
      </c>
      <c r="BX99" s="83" t="s">
        <v>5</v>
      </c>
      <c r="CL99" s="83" t="s">
        <v>19</v>
      </c>
      <c r="CM99" s="83" t="s">
        <v>96</v>
      </c>
    </row>
    <row r="100" spans="1:91" s="6" customFormat="1" ht="16.5" customHeight="1">
      <c r="B100" s="75"/>
      <c r="C100" s="76"/>
      <c r="D100" s="205" t="s">
        <v>113</v>
      </c>
      <c r="E100" s="205"/>
      <c r="F100" s="205"/>
      <c r="G100" s="205"/>
      <c r="H100" s="205"/>
      <c r="I100" s="77"/>
      <c r="J100" s="205" t="s">
        <v>114</v>
      </c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32">
        <f>ROUND(SUM(AG101:AG108),2)</f>
        <v>0</v>
      </c>
      <c r="AH100" s="233"/>
      <c r="AI100" s="233"/>
      <c r="AJ100" s="233"/>
      <c r="AK100" s="233"/>
      <c r="AL100" s="233"/>
      <c r="AM100" s="233"/>
      <c r="AN100" s="234">
        <f t="shared" si="0"/>
        <v>0</v>
      </c>
      <c r="AO100" s="233"/>
      <c r="AP100" s="233"/>
      <c r="AQ100" s="78" t="s">
        <v>93</v>
      </c>
      <c r="AR100" s="75"/>
      <c r="AS100" s="79">
        <f>ROUND(SUM(AS101:AS108),2)</f>
        <v>0</v>
      </c>
      <c r="AT100" s="80">
        <f t="shared" si="1"/>
        <v>0</v>
      </c>
      <c r="AU100" s="81">
        <f>ROUND(SUM(AU101:AU108),5)</f>
        <v>0</v>
      </c>
      <c r="AV100" s="80">
        <f>ROUND(AZ100*L29,2)</f>
        <v>0</v>
      </c>
      <c r="AW100" s="80">
        <f>ROUND(BA100*L30,2)</f>
        <v>0</v>
      </c>
      <c r="AX100" s="80">
        <f>ROUND(BB100*L29,2)</f>
        <v>0</v>
      </c>
      <c r="AY100" s="80">
        <f>ROUND(BC100*L30,2)</f>
        <v>0</v>
      </c>
      <c r="AZ100" s="80">
        <f>ROUND(SUM(AZ101:AZ108),2)</f>
        <v>0</v>
      </c>
      <c r="BA100" s="80">
        <f>ROUND(SUM(BA101:BA108),2)</f>
        <v>0</v>
      </c>
      <c r="BB100" s="80">
        <f>ROUND(SUM(BB101:BB108),2)</f>
        <v>0</v>
      </c>
      <c r="BC100" s="80">
        <f>ROUND(SUM(BC101:BC108),2)</f>
        <v>0</v>
      </c>
      <c r="BD100" s="82">
        <f>ROUND(SUM(BD101:BD108),2)</f>
        <v>0</v>
      </c>
      <c r="BS100" s="83" t="s">
        <v>86</v>
      </c>
      <c r="BT100" s="83" t="s">
        <v>94</v>
      </c>
      <c r="BU100" s="83" t="s">
        <v>88</v>
      </c>
      <c r="BV100" s="83" t="s">
        <v>89</v>
      </c>
      <c r="BW100" s="83" t="s">
        <v>115</v>
      </c>
      <c r="BX100" s="83" t="s">
        <v>5</v>
      </c>
      <c r="CL100" s="83" t="s">
        <v>19</v>
      </c>
      <c r="CM100" s="83" t="s">
        <v>96</v>
      </c>
    </row>
    <row r="101" spans="1:91" s="3" customFormat="1" ht="16.5" customHeight="1">
      <c r="A101" s="84" t="s">
        <v>97</v>
      </c>
      <c r="B101" s="49"/>
      <c r="C101" s="9"/>
      <c r="D101" s="9"/>
      <c r="E101" s="206" t="s">
        <v>116</v>
      </c>
      <c r="F101" s="206"/>
      <c r="G101" s="206"/>
      <c r="H101" s="206"/>
      <c r="I101" s="206"/>
      <c r="J101" s="9"/>
      <c r="K101" s="206" t="s">
        <v>117</v>
      </c>
      <c r="L101" s="206"/>
      <c r="M101" s="206"/>
      <c r="N101" s="206"/>
      <c r="O101" s="206"/>
      <c r="P101" s="206"/>
      <c r="Q101" s="206"/>
      <c r="R101" s="206"/>
      <c r="S101" s="206"/>
      <c r="T101" s="206"/>
      <c r="U101" s="206"/>
      <c r="V101" s="206"/>
      <c r="W101" s="206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29">
        <f>'SO 04.1 - Výsadba stromu'!J32</f>
        <v>0</v>
      </c>
      <c r="AH101" s="230"/>
      <c r="AI101" s="230"/>
      <c r="AJ101" s="230"/>
      <c r="AK101" s="230"/>
      <c r="AL101" s="230"/>
      <c r="AM101" s="230"/>
      <c r="AN101" s="229">
        <f t="shared" si="0"/>
        <v>0</v>
      </c>
      <c r="AO101" s="230"/>
      <c r="AP101" s="230"/>
      <c r="AQ101" s="85" t="s">
        <v>100</v>
      </c>
      <c r="AR101" s="49"/>
      <c r="AS101" s="86">
        <v>0</v>
      </c>
      <c r="AT101" s="87">
        <f t="shared" si="1"/>
        <v>0</v>
      </c>
      <c r="AU101" s="88">
        <f>'SO 04.1 - Výsadba stromu'!P123</f>
        <v>0</v>
      </c>
      <c r="AV101" s="87">
        <f>'SO 04.1 - Výsadba stromu'!J35</f>
        <v>0</v>
      </c>
      <c r="AW101" s="87">
        <f>'SO 04.1 - Výsadba stromu'!J36</f>
        <v>0</v>
      </c>
      <c r="AX101" s="87">
        <f>'SO 04.1 - Výsadba stromu'!J37</f>
        <v>0</v>
      </c>
      <c r="AY101" s="87">
        <f>'SO 04.1 - Výsadba stromu'!J38</f>
        <v>0</v>
      </c>
      <c r="AZ101" s="87">
        <f>'SO 04.1 - Výsadba stromu'!F35</f>
        <v>0</v>
      </c>
      <c r="BA101" s="87">
        <f>'SO 04.1 - Výsadba stromu'!F36</f>
        <v>0</v>
      </c>
      <c r="BB101" s="87">
        <f>'SO 04.1 - Výsadba stromu'!F37</f>
        <v>0</v>
      </c>
      <c r="BC101" s="87">
        <f>'SO 04.1 - Výsadba stromu'!F38</f>
        <v>0</v>
      </c>
      <c r="BD101" s="89">
        <f>'SO 04.1 - Výsadba stromu'!F39</f>
        <v>0</v>
      </c>
      <c r="BT101" s="25" t="s">
        <v>96</v>
      </c>
      <c r="BV101" s="25" t="s">
        <v>89</v>
      </c>
      <c r="BW101" s="25" t="s">
        <v>118</v>
      </c>
      <c r="BX101" s="25" t="s">
        <v>115</v>
      </c>
      <c r="CL101" s="25" t="s">
        <v>19</v>
      </c>
    </row>
    <row r="102" spans="1:91" s="3" customFormat="1" ht="16.5" customHeight="1">
      <c r="A102" s="84" t="s">
        <v>97</v>
      </c>
      <c r="B102" s="49"/>
      <c r="C102" s="9"/>
      <c r="D102" s="9"/>
      <c r="E102" s="206" t="s">
        <v>119</v>
      </c>
      <c r="F102" s="206"/>
      <c r="G102" s="206"/>
      <c r="H102" s="206"/>
      <c r="I102" s="206"/>
      <c r="J102" s="9"/>
      <c r="K102" s="206" t="s">
        <v>120</v>
      </c>
      <c r="L102" s="206"/>
      <c r="M102" s="206"/>
      <c r="N102" s="206"/>
      <c r="O102" s="206"/>
      <c r="P102" s="206"/>
      <c r="Q102" s="206"/>
      <c r="R102" s="206"/>
      <c r="S102" s="206"/>
      <c r="T102" s="206"/>
      <c r="U102" s="206"/>
      <c r="V102" s="206"/>
      <c r="W102" s="206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29">
        <f>'SO 04.2 - Výsadba živého ...'!J32</f>
        <v>0</v>
      </c>
      <c r="AH102" s="230"/>
      <c r="AI102" s="230"/>
      <c r="AJ102" s="230"/>
      <c r="AK102" s="230"/>
      <c r="AL102" s="230"/>
      <c r="AM102" s="230"/>
      <c r="AN102" s="229">
        <f t="shared" si="0"/>
        <v>0</v>
      </c>
      <c r="AO102" s="230"/>
      <c r="AP102" s="230"/>
      <c r="AQ102" s="85" t="s">
        <v>100</v>
      </c>
      <c r="AR102" s="49"/>
      <c r="AS102" s="86">
        <v>0</v>
      </c>
      <c r="AT102" s="87">
        <f t="shared" si="1"/>
        <v>0</v>
      </c>
      <c r="AU102" s="88">
        <f>'SO 04.2 - Výsadba živého ...'!P123</f>
        <v>0</v>
      </c>
      <c r="AV102" s="87">
        <f>'SO 04.2 - Výsadba živého ...'!J35</f>
        <v>0</v>
      </c>
      <c r="AW102" s="87">
        <f>'SO 04.2 - Výsadba živého ...'!J36</f>
        <v>0</v>
      </c>
      <c r="AX102" s="87">
        <f>'SO 04.2 - Výsadba živého ...'!J37</f>
        <v>0</v>
      </c>
      <c r="AY102" s="87">
        <f>'SO 04.2 - Výsadba živého ...'!J38</f>
        <v>0</v>
      </c>
      <c r="AZ102" s="87">
        <f>'SO 04.2 - Výsadba živého ...'!F35</f>
        <v>0</v>
      </c>
      <c r="BA102" s="87">
        <f>'SO 04.2 - Výsadba živého ...'!F36</f>
        <v>0</v>
      </c>
      <c r="BB102" s="87">
        <f>'SO 04.2 - Výsadba živého ...'!F37</f>
        <v>0</v>
      </c>
      <c r="BC102" s="87">
        <f>'SO 04.2 - Výsadba živého ...'!F38</f>
        <v>0</v>
      </c>
      <c r="BD102" s="89">
        <f>'SO 04.2 - Výsadba živého ...'!F39</f>
        <v>0</v>
      </c>
      <c r="BT102" s="25" t="s">
        <v>96</v>
      </c>
      <c r="BV102" s="25" t="s">
        <v>89</v>
      </c>
      <c r="BW102" s="25" t="s">
        <v>121</v>
      </c>
      <c r="BX102" s="25" t="s">
        <v>115</v>
      </c>
      <c r="CL102" s="25" t="s">
        <v>19</v>
      </c>
    </row>
    <row r="103" spans="1:91" s="3" customFormat="1" ht="16.5" customHeight="1">
      <c r="A103" s="84" t="s">
        <v>97</v>
      </c>
      <c r="B103" s="49"/>
      <c r="C103" s="9"/>
      <c r="D103" s="9"/>
      <c r="E103" s="206" t="s">
        <v>122</v>
      </c>
      <c r="F103" s="206"/>
      <c r="G103" s="206"/>
      <c r="H103" s="206"/>
      <c r="I103" s="206"/>
      <c r="J103" s="9"/>
      <c r="K103" s="206" t="s">
        <v>123</v>
      </c>
      <c r="L103" s="206"/>
      <c r="M103" s="206"/>
      <c r="N103" s="206"/>
      <c r="O103" s="206"/>
      <c r="P103" s="206"/>
      <c r="Q103" s="206"/>
      <c r="R103" s="206"/>
      <c r="S103" s="206"/>
      <c r="T103" s="206"/>
      <c r="U103" s="206"/>
      <c r="V103" s="206"/>
      <c r="W103" s="206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29">
        <f>'SO 04.3 - Výsadba keřů'!J32</f>
        <v>0</v>
      </c>
      <c r="AH103" s="230"/>
      <c r="AI103" s="230"/>
      <c r="AJ103" s="230"/>
      <c r="AK103" s="230"/>
      <c r="AL103" s="230"/>
      <c r="AM103" s="230"/>
      <c r="AN103" s="229">
        <f t="shared" si="0"/>
        <v>0</v>
      </c>
      <c r="AO103" s="230"/>
      <c r="AP103" s="230"/>
      <c r="AQ103" s="85" t="s">
        <v>100</v>
      </c>
      <c r="AR103" s="49"/>
      <c r="AS103" s="86">
        <v>0</v>
      </c>
      <c r="AT103" s="87">
        <f t="shared" si="1"/>
        <v>0</v>
      </c>
      <c r="AU103" s="88">
        <f>'SO 04.3 - Výsadba keřů'!P123</f>
        <v>0</v>
      </c>
      <c r="AV103" s="87">
        <f>'SO 04.3 - Výsadba keřů'!J35</f>
        <v>0</v>
      </c>
      <c r="AW103" s="87">
        <f>'SO 04.3 - Výsadba keřů'!J36</f>
        <v>0</v>
      </c>
      <c r="AX103" s="87">
        <f>'SO 04.3 - Výsadba keřů'!J37</f>
        <v>0</v>
      </c>
      <c r="AY103" s="87">
        <f>'SO 04.3 - Výsadba keřů'!J38</f>
        <v>0</v>
      </c>
      <c r="AZ103" s="87">
        <f>'SO 04.3 - Výsadba keřů'!F35</f>
        <v>0</v>
      </c>
      <c r="BA103" s="87">
        <f>'SO 04.3 - Výsadba keřů'!F36</f>
        <v>0</v>
      </c>
      <c r="BB103" s="87">
        <f>'SO 04.3 - Výsadba keřů'!F37</f>
        <v>0</v>
      </c>
      <c r="BC103" s="87">
        <f>'SO 04.3 - Výsadba keřů'!F38</f>
        <v>0</v>
      </c>
      <c r="BD103" s="89">
        <f>'SO 04.3 - Výsadba keřů'!F39</f>
        <v>0</v>
      </c>
      <c r="BT103" s="25" t="s">
        <v>96</v>
      </c>
      <c r="BV103" s="25" t="s">
        <v>89</v>
      </c>
      <c r="BW103" s="25" t="s">
        <v>124</v>
      </c>
      <c r="BX103" s="25" t="s">
        <v>115</v>
      </c>
      <c r="CL103" s="25" t="s">
        <v>19</v>
      </c>
    </row>
    <row r="104" spans="1:91" s="3" customFormat="1" ht="23.25" customHeight="1">
      <c r="A104" s="84" t="s">
        <v>97</v>
      </c>
      <c r="B104" s="49"/>
      <c r="C104" s="9"/>
      <c r="D104" s="9"/>
      <c r="E104" s="206" t="s">
        <v>125</v>
      </c>
      <c r="F104" s="206"/>
      <c r="G104" s="206"/>
      <c r="H104" s="206"/>
      <c r="I104" s="206"/>
      <c r="J104" s="9"/>
      <c r="K104" s="206" t="s">
        <v>126</v>
      </c>
      <c r="L104" s="206"/>
      <c r="M104" s="206"/>
      <c r="N104" s="206"/>
      <c r="O104" s="206"/>
      <c r="P104" s="206"/>
      <c r="Q104" s="206"/>
      <c r="R104" s="206"/>
      <c r="S104" s="206"/>
      <c r="T104" s="206"/>
      <c r="U104" s="206"/>
      <c r="V104" s="206"/>
      <c r="W104" s="206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29">
        <f>'SO 04.4.A - Založení trav...'!J32</f>
        <v>0</v>
      </c>
      <c r="AH104" s="230"/>
      <c r="AI104" s="230"/>
      <c r="AJ104" s="230"/>
      <c r="AK104" s="230"/>
      <c r="AL104" s="230"/>
      <c r="AM104" s="230"/>
      <c r="AN104" s="229">
        <f t="shared" si="0"/>
        <v>0</v>
      </c>
      <c r="AO104" s="230"/>
      <c r="AP104" s="230"/>
      <c r="AQ104" s="85" t="s">
        <v>100</v>
      </c>
      <c r="AR104" s="49"/>
      <c r="AS104" s="86">
        <v>0</v>
      </c>
      <c r="AT104" s="87">
        <f t="shared" si="1"/>
        <v>0</v>
      </c>
      <c r="AU104" s="88">
        <f>'SO 04.4.A - Založení trav...'!P123</f>
        <v>0</v>
      </c>
      <c r="AV104" s="87">
        <f>'SO 04.4.A - Založení trav...'!J35</f>
        <v>0</v>
      </c>
      <c r="AW104" s="87">
        <f>'SO 04.4.A - Založení trav...'!J36</f>
        <v>0</v>
      </c>
      <c r="AX104" s="87">
        <f>'SO 04.4.A - Založení trav...'!J37</f>
        <v>0</v>
      </c>
      <c r="AY104" s="87">
        <f>'SO 04.4.A - Založení trav...'!J38</f>
        <v>0</v>
      </c>
      <c r="AZ104" s="87">
        <f>'SO 04.4.A - Založení trav...'!F35</f>
        <v>0</v>
      </c>
      <c r="BA104" s="87">
        <f>'SO 04.4.A - Založení trav...'!F36</f>
        <v>0</v>
      </c>
      <c r="BB104" s="87">
        <f>'SO 04.4.A - Založení trav...'!F37</f>
        <v>0</v>
      </c>
      <c r="BC104" s="87">
        <f>'SO 04.4.A - Založení trav...'!F38</f>
        <v>0</v>
      </c>
      <c r="BD104" s="89">
        <f>'SO 04.4.A - Založení trav...'!F39</f>
        <v>0</v>
      </c>
      <c r="BT104" s="25" t="s">
        <v>96</v>
      </c>
      <c r="BV104" s="25" t="s">
        <v>89</v>
      </c>
      <c r="BW104" s="25" t="s">
        <v>127</v>
      </c>
      <c r="BX104" s="25" t="s">
        <v>115</v>
      </c>
      <c r="CL104" s="25" t="s">
        <v>19</v>
      </c>
    </row>
    <row r="105" spans="1:91" s="3" customFormat="1" ht="23.25" customHeight="1">
      <c r="A105" s="84" t="s">
        <v>97</v>
      </c>
      <c r="B105" s="49"/>
      <c r="C105" s="9"/>
      <c r="D105" s="9"/>
      <c r="E105" s="206" t="s">
        <v>128</v>
      </c>
      <c r="F105" s="206"/>
      <c r="G105" s="206"/>
      <c r="H105" s="206"/>
      <c r="I105" s="206"/>
      <c r="J105" s="9"/>
      <c r="K105" s="206" t="s">
        <v>129</v>
      </c>
      <c r="L105" s="206"/>
      <c r="M105" s="206"/>
      <c r="N105" s="206"/>
      <c r="O105" s="206"/>
      <c r="P105" s="206"/>
      <c r="Q105" s="206"/>
      <c r="R105" s="206"/>
      <c r="S105" s="206"/>
      <c r="T105" s="206"/>
      <c r="U105" s="206"/>
      <c r="V105" s="206"/>
      <c r="W105" s="206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29">
        <f>'SO 04.4.B - Založení trav...'!J32</f>
        <v>0</v>
      </c>
      <c r="AH105" s="230"/>
      <c r="AI105" s="230"/>
      <c r="AJ105" s="230"/>
      <c r="AK105" s="230"/>
      <c r="AL105" s="230"/>
      <c r="AM105" s="230"/>
      <c r="AN105" s="229">
        <f t="shared" si="0"/>
        <v>0</v>
      </c>
      <c r="AO105" s="230"/>
      <c r="AP105" s="230"/>
      <c r="AQ105" s="85" t="s">
        <v>100</v>
      </c>
      <c r="AR105" s="49"/>
      <c r="AS105" s="86">
        <v>0</v>
      </c>
      <c r="AT105" s="87">
        <f t="shared" si="1"/>
        <v>0</v>
      </c>
      <c r="AU105" s="88">
        <f>'SO 04.4.B - Založení trav...'!P123</f>
        <v>0</v>
      </c>
      <c r="AV105" s="87">
        <f>'SO 04.4.B - Založení trav...'!J35</f>
        <v>0</v>
      </c>
      <c r="AW105" s="87">
        <f>'SO 04.4.B - Založení trav...'!J36</f>
        <v>0</v>
      </c>
      <c r="AX105" s="87">
        <f>'SO 04.4.B - Založení trav...'!J37</f>
        <v>0</v>
      </c>
      <c r="AY105" s="87">
        <f>'SO 04.4.B - Založení trav...'!J38</f>
        <v>0</v>
      </c>
      <c r="AZ105" s="87">
        <f>'SO 04.4.B - Založení trav...'!F35</f>
        <v>0</v>
      </c>
      <c r="BA105" s="87">
        <f>'SO 04.4.B - Založení trav...'!F36</f>
        <v>0</v>
      </c>
      <c r="BB105" s="87">
        <f>'SO 04.4.B - Založení trav...'!F37</f>
        <v>0</v>
      </c>
      <c r="BC105" s="87">
        <f>'SO 04.4.B - Založení trav...'!F38</f>
        <v>0</v>
      </c>
      <c r="BD105" s="89">
        <f>'SO 04.4.B - Založení trav...'!F39</f>
        <v>0</v>
      </c>
      <c r="BT105" s="25" t="s">
        <v>96</v>
      </c>
      <c r="BV105" s="25" t="s">
        <v>89</v>
      </c>
      <c r="BW105" s="25" t="s">
        <v>130</v>
      </c>
      <c r="BX105" s="25" t="s">
        <v>115</v>
      </c>
      <c r="CL105" s="25" t="s">
        <v>19</v>
      </c>
    </row>
    <row r="106" spans="1:91" s="3" customFormat="1" ht="23.25" customHeight="1">
      <c r="A106" s="84" t="s">
        <v>97</v>
      </c>
      <c r="B106" s="49"/>
      <c r="C106" s="9"/>
      <c r="D106" s="9"/>
      <c r="E106" s="206" t="s">
        <v>131</v>
      </c>
      <c r="F106" s="206"/>
      <c r="G106" s="206"/>
      <c r="H106" s="206"/>
      <c r="I106" s="206"/>
      <c r="J106" s="9"/>
      <c r="K106" s="206" t="s">
        <v>132</v>
      </c>
      <c r="L106" s="206"/>
      <c r="M106" s="206"/>
      <c r="N106" s="206"/>
      <c r="O106" s="206"/>
      <c r="P106" s="206"/>
      <c r="Q106" s="206"/>
      <c r="R106" s="206"/>
      <c r="S106" s="206"/>
      <c r="T106" s="206"/>
      <c r="U106" s="206"/>
      <c r="V106" s="206"/>
      <c r="W106" s="206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29">
        <f>'SO 04.4.C - Založení štěr...'!J32</f>
        <v>0</v>
      </c>
      <c r="AH106" s="230"/>
      <c r="AI106" s="230"/>
      <c r="AJ106" s="230"/>
      <c r="AK106" s="230"/>
      <c r="AL106" s="230"/>
      <c r="AM106" s="230"/>
      <c r="AN106" s="229">
        <f t="shared" si="0"/>
        <v>0</v>
      </c>
      <c r="AO106" s="230"/>
      <c r="AP106" s="230"/>
      <c r="AQ106" s="85" t="s">
        <v>100</v>
      </c>
      <c r="AR106" s="49"/>
      <c r="AS106" s="86">
        <v>0</v>
      </c>
      <c r="AT106" s="87">
        <f t="shared" si="1"/>
        <v>0</v>
      </c>
      <c r="AU106" s="88">
        <f>'SO 04.4.C - Založení štěr...'!P123</f>
        <v>0</v>
      </c>
      <c r="AV106" s="87">
        <f>'SO 04.4.C - Založení štěr...'!J35</f>
        <v>0</v>
      </c>
      <c r="AW106" s="87">
        <f>'SO 04.4.C - Založení štěr...'!J36</f>
        <v>0</v>
      </c>
      <c r="AX106" s="87">
        <f>'SO 04.4.C - Založení štěr...'!J37</f>
        <v>0</v>
      </c>
      <c r="AY106" s="87">
        <f>'SO 04.4.C - Založení štěr...'!J38</f>
        <v>0</v>
      </c>
      <c r="AZ106" s="87">
        <f>'SO 04.4.C - Založení štěr...'!F35</f>
        <v>0</v>
      </c>
      <c r="BA106" s="87">
        <f>'SO 04.4.C - Založení štěr...'!F36</f>
        <v>0</v>
      </c>
      <c r="BB106" s="87">
        <f>'SO 04.4.C - Založení štěr...'!F37</f>
        <v>0</v>
      </c>
      <c r="BC106" s="87">
        <f>'SO 04.4.C - Založení štěr...'!F38</f>
        <v>0</v>
      </c>
      <c r="BD106" s="89">
        <f>'SO 04.4.C - Založení štěr...'!F39</f>
        <v>0</v>
      </c>
      <c r="BT106" s="25" t="s">
        <v>96</v>
      </c>
      <c r="BV106" s="25" t="s">
        <v>89</v>
      </c>
      <c r="BW106" s="25" t="s">
        <v>133</v>
      </c>
      <c r="BX106" s="25" t="s">
        <v>115</v>
      </c>
      <c r="CL106" s="25" t="s">
        <v>19</v>
      </c>
    </row>
    <row r="107" spans="1:91" s="3" customFormat="1" ht="23.25" customHeight="1">
      <c r="A107" s="84" t="s">
        <v>97</v>
      </c>
      <c r="B107" s="49"/>
      <c r="C107" s="9"/>
      <c r="D107" s="9"/>
      <c r="E107" s="206" t="s">
        <v>134</v>
      </c>
      <c r="F107" s="206"/>
      <c r="G107" s="206"/>
      <c r="H107" s="206"/>
      <c r="I107" s="206"/>
      <c r="J107" s="9"/>
      <c r="K107" s="206" t="s">
        <v>135</v>
      </c>
      <c r="L107" s="206"/>
      <c r="M107" s="206"/>
      <c r="N107" s="206"/>
      <c r="O107" s="206"/>
      <c r="P107" s="206"/>
      <c r="Q107" s="206"/>
      <c r="R107" s="206"/>
      <c r="S107" s="206"/>
      <c r="T107" s="206"/>
      <c r="U107" s="206"/>
      <c r="V107" s="206"/>
      <c r="W107" s="206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29">
        <f>'SO 04.4.D - Zatravněná dl...'!J32</f>
        <v>0</v>
      </c>
      <c r="AH107" s="230"/>
      <c r="AI107" s="230"/>
      <c r="AJ107" s="230"/>
      <c r="AK107" s="230"/>
      <c r="AL107" s="230"/>
      <c r="AM107" s="230"/>
      <c r="AN107" s="229">
        <f t="shared" si="0"/>
        <v>0</v>
      </c>
      <c r="AO107" s="230"/>
      <c r="AP107" s="230"/>
      <c r="AQ107" s="85" t="s">
        <v>100</v>
      </c>
      <c r="AR107" s="49"/>
      <c r="AS107" s="86">
        <v>0</v>
      </c>
      <c r="AT107" s="87">
        <f t="shared" si="1"/>
        <v>0</v>
      </c>
      <c r="AU107" s="88">
        <f>'SO 04.4.D - Zatravněná dl...'!P123</f>
        <v>0</v>
      </c>
      <c r="AV107" s="87">
        <f>'SO 04.4.D - Zatravněná dl...'!J35</f>
        <v>0</v>
      </c>
      <c r="AW107" s="87">
        <f>'SO 04.4.D - Zatravněná dl...'!J36</f>
        <v>0</v>
      </c>
      <c r="AX107" s="87">
        <f>'SO 04.4.D - Zatravněná dl...'!J37</f>
        <v>0</v>
      </c>
      <c r="AY107" s="87">
        <f>'SO 04.4.D - Zatravněná dl...'!J38</f>
        <v>0</v>
      </c>
      <c r="AZ107" s="87">
        <f>'SO 04.4.D - Zatravněná dl...'!F35</f>
        <v>0</v>
      </c>
      <c r="BA107" s="87">
        <f>'SO 04.4.D - Zatravněná dl...'!F36</f>
        <v>0</v>
      </c>
      <c r="BB107" s="87">
        <f>'SO 04.4.D - Zatravněná dl...'!F37</f>
        <v>0</v>
      </c>
      <c r="BC107" s="87">
        <f>'SO 04.4.D - Zatravněná dl...'!F38</f>
        <v>0</v>
      </c>
      <c r="BD107" s="89">
        <f>'SO 04.4.D - Zatravněná dl...'!F39</f>
        <v>0</v>
      </c>
      <c r="BT107" s="25" t="s">
        <v>96</v>
      </c>
      <c r="BV107" s="25" t="s">
        <v>89</v>
      </c>
      <c r="BW107" s="25" t="s">
        <v>136</v>
      </c>
      <c r="BX107" s="25" t="s">
        <v>115</v>
      </c>
      <c r="CL107" s="25" t="s">
        <v>19</v>
      </c>
    </row>
    <row r="108" spans="1:91" s="3" customFormat="1" ht="16.5" customHeight="1">
      <c r="A108" s="84" t="s">
        <v>97</v>
      </c>
      <c r="B108" s="49"/>
      <c r="C108" s="9"/>
      <c r="D108" s="9"/>
      <c r="E108" s="206" t="s">
        <v>137</v>
      </c>
      <c r="F108" s="206"/>
      <c r="G108" s="206"/>
      <c r="H108" s="206"/>
      <c r="I108" s="206"/>
      <c r="J108" s="9"/>
      <c r="K108" s="206" t="s">
        <v>138</v>
      </c>
      <c r="L108" s="206"/>
      <c r="M108" s="206"/>
      <c r="N108" s="206"/>
      <c r="O108" s="206"/>
      <c r="P108" s="206"/>
      <c r="Q108" s="206"/>
      <c r="R108" s="206"/>
      <c r="S108" s="206"/>
      <c r="T108" s="206"/>
      <c r="U108" s="206"/>
      <c r="V108" s="206"/>
      <c r="W108" s="206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29">
        <f>'SO 04.5 - Výsadba cibulov...'!J32</f>
        <v>0</v>
      </c>
      <c r="AH108" s="230"/>
      <c r="AI108" s="230"/>
      <c r="AJ108" s="230"/>
      <c r="AK108" s="230"/>
      <c r="AL108" s="230"/>
      <c r="AM108" s="230"/>
      <c r="AN108" s="229">
        <f t="shared" si="0"/>
        <v>0</v>
      </c>
      <c r="AO108" s="230"/>
      <c r="AP108" s="230"/>
      <c r="AQ108" s="85" t="s">
        <v>100</v>
      </c>
      <c r="AR108" s="49"/>
      <c r="AS108" s="86">
        <v>0</v>
      </c>
      <c r="AT108" s="87">
        <f t="shared" si="1"/>
        <v>0</v>
      </c>
      <c r="AU108" s="88">
        <f>'SO 04.5 - Výsadba cibulov...'!P122</f>
        <v>0</v>
      </c>
      <c r="AV108" s="87">
        <f>'SO 04.5 - Výsadba cibulov...'!J35</f>
        <v>0</v>
      </c>
      <c r="AW108" s="87">
        <f>'SO 04.5 - Výsadba cibulov...'!J36</f>
        <v>0</v>
      </c>
      <c r="AX108" s="87">
        <f>'SO 04.5 - Výsadba cibulov...'!J37</f>
        <v>0</v>
      </c>
      <c r="AY108" s="87">
        <f>'SO 04.5 - Výsadba cibulov...'!J38</f>
        <v>0</v>
      </c>
      <c r="AZ108" s="87">
        <f>'SO 04.5 - Výsadba cibulov...'!F35</f>
        <v>0</v>
      </c>
      <c r="BA108" s="87">
        <f>'SO 04.5 - Výsadba cibulov...'!F36</f>
        <v>0</v>
      </c>
      <c r="BB108" s="87">
        <f>'SO 04.5 - Výsadba cibulov...'!F37</f>
        <v>0</v>
      </c>
      <c r="BC108" s="87">
        <f>'SO 04.5 - Výsadba cibulov...'!F38</f>
        <v>0</v>
      </c>
      <c r="BD108" s="89">
        <f>'SO 04.5 - Výsadba cibulov...'!F39</f>
        <v>0</v>
      </c>
      <c r="BT108" s="25" t="s">
        <v>96</v>
      </c>
      <c r="BV108" s="25" t="s">
        <v>89</v>
      </c>
      <c r="BW108" s="25" t="s">
        <v>139</v>
      </c>
      <c r="BX108" s="25" t="s">
        <v>115</v>
      </c>
      <c r="CL108" s="25" t="s">
        <v>19</v>
      </c>
    </row>
    <row r="109" spans="1:91" s="6" customFormat="1" ht="16.5" customHeight="1">
      <c r="B109" s="75"/>
      <c r="C109" s="76"/>
      <c r="D109" s="205" t="s">
        <v>140</v>
      </c>
      <c r="E109" s="205"/>
      <c r="F109" s="205"/>
      <c r="G109" s="205"/>
      <c r="H109" s="205"/>
      <c r="I109" s="77"/>
      <c r="J109" s="205" t="s">
        <v>141</v>
      </c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32">
        <f>ROUND(SUM(AG110:AG111),2)</f>
        <v>0</v>
      </c>
      <c r="AH109" s="233"/>
      <c r="AI109" s="233"/>
      <c r="AJ109" s="233"/>
      <c r="AK109" s="233"/>
      <c r="AL109" s="233"/>
      <c r="AM109" s="233"/>
      <c r="AN109" s="234">
        <f t="shared" si="0"/>
        <v>0</v>
      </c>
      <c r="AO109" s="233"/>
      <c r="AP109" s="233"/>
      <c r="AQ109" s="78" t="s">
        <v>93</v>
      </c>
      <c r="AR109" s="75"/>
      <c r="AS109" s="79">
        <f>ROUND(SUM(AS110:AS111),2)</f>
        <v>0</v>
      </c>
      <c r="AT109" s="80">
        <f t="shared" si="1"/>
        <v>0</v>
      </c>
      <c r="AU109" s="81">
        <f>ROUND(SUM(AU110:AU111),5)</f>
        <v>0</v>
      </c>
      <c r="AV109" s="80">
        <f>ROUND(AZ109*L29,2)</f>
        <v>0</v>
      </c>
      <c r="AW109" s="80">
        <f>ROUND(BA109*L30,2)</f>
        <v>0</v>
      </c>
      <c r="AX109" s="80">
        <f>ROUND(BB109*L29,2)</f>
        <v>0</v>
      </c>
      <c r="AY109" s="80">
        <f>ROUND(BC109*L30,2)</f>
        <v>0</v>
      </c>
      <c r="AZ109" s="80">
        <f>ROUND(SUM(AZ110:AZ111),2)</f>
        <v>0</v>
      </c>
      <c r="BA109" s="80">
        <f>ROUND(SUM(BA110:BA111),2)</f>
        <v>0</v>
      </c>
      <c r="BB109" s="80">
        <f>ROUND(SUM(BB110:BB111),2)</f>
        <v>0</v>
      </c>
      <c r="BC109" s="80">
        <f>ROUND(SUM(BC110:BC111),2)</f>
        <v>0</v>
      </c>
      <c r="BD109" s="82">
        <f>ROUND(SUM(BD110:BD111),2)</f>
        <v>0</v>
      </c>
      <c r="BS109" s="83" t="s">
        <v>86</v>
      </c>
      <c r="BT109" s="83" t="s">
        <v>94</v>
      </c>
      <c r="BU109" s="83" t="s">
        <v>88</v>
      </c>
      <c r="BV109" s="83" t="s">
        <v>89</v>
      </c>
      <c r="BW109" s="83" t="s">
        <v>142</v>
      </c>
      <c r="BX109" s="83" t="s">
        <v>5</v>
      </c>
      <c r="CL109" s="83" t="s">
        <v>143</v>
      </c>
      <c r="CM109" s="83" t="s">
        <v>96</v>
      </c>
    </row>
    <row r="110" spans="1:91" s="3" customFormat="1" ht="16.5" customHeight="1">
      <c r="A110" s="84" t="s">
        <v>97</v>
      </c>
      <c r="B110" s="49"/>
      <c r="C110" s="9"/>
      <c r="D110" s="9"/>
      <c r="E110" s="206" t="s">
        <v>144</v>
      </c>
      <c r="F110" s="206"/>
      <c r="G110" s="206"/>
      <c r="H110" s="206"/>
      <c r="I110" s="206"/>
      <c r="J110" s="9"/>
      <c r="K110" s="206" t="s">
        <v>145</v>
      </c>
      <c r="L110" s="206"/>
      <c r="M110" s="206"/>
      <c r="N110" s="206"/>
      <c r="O110" s="206"/>
      <c r="P110" s="206"/>
      <c r="Q110" s="206"/>
      <c r="R110" s="206"/>
      <c r="S110" s="206"/>
      <c r="T110" s="206"/>
      <c r="U110" s="206"/>
      <c r="V110" s="206"/>
      <c r="W110" s="206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29">
        <f>'SO 05.1 - Veřejné osvětle...'!J32</f>
        <v>0</v>
      </c>
      <c r="AH110" s="230"/>
      <c r="AI110" s="230"/>
      <c r="AJ110" s="230"/>
      <c r="AK110" s="230"/>
      <c r="AL110" s="230"/>
      <c r="AM110" s="230"/>
      <c r="AN110" s="229">
        <f t="shared" si="0"/>
        <v>0</v>
      </c>
      <c r="AO110" s="230"/>
      <c r="AP110" s="230"/>
      <c r="AQ110" s="85" t="s">
        <v>100</v>
      </c>
      <c r="AR110" s="49"/>
      <c r="AS110" s="86">
        <v>0</v>
      </c>
      <c r="AT110" s="87">
        <f t="shared" si="1"/>
        <v>0</v>
      </c>
      <c r="AU110" s="88">
        <f>'SO 05.1 - Veřejné osvětle...'!P123</f>
        <v>0</v>
      </c>
      <c r="AV110" s="87">
        <f>'SO 05.1 - Veřejné osvětle...'!J35</f>
        <v>0</v>
      </c>
      <c r="AW110" s="87">
        <f>'SO 05.1 - Veřejné osvětle...'!J36</f>
        <v>0</v>
      </c>
      <c r="AX110" s="87">
        <f>'SO 05.1 - Veřejné osvětle...'!J37</f>
        <v>0</v>
      </c>
      <c r="AY110" s="87">
        <f>'SO 05.1 - Veřejné osvětle...'!J38</f>
        <v>0</v>
      </c>
      <c r="AZ110" s="87">
        <f>'SO 05.1 - Veřejné osvětle...'!F35</f>
        <v>0</v>
      </c>
      <c r="BA110" s="87">
        <f>'SO 05.1 - Veřejné osvětle...'!F36</f>
        <v>0</v>
      </c>
      <c r="BB110" s="87">
        <f>'SO 05.1 - Veřejné osvětle...'!F37</f>
        <v>0</v>
      </c>
      <c r="BC110" s="87">
        <f>'SO 05.1 - Veřejné osvětle...'!F38</f>
        <v>0</v>
      </c>
      <c r="BD110" s="89">
        <f>'SO 05.1 - Veřejné osvětle...'!F39</f>
        <v>0</v>
      </c>
      <c r="BT110" s="25" t="s">
        <v>96</v>
      </c>
      <c r="BV110" s="25" t="s">
        <v>89</v>
      </c>
      <c r="BW110" s="25" t="s">
        <v>146</v>
      </c>
      <c r="BX110" s="25" t="s">
        <v>142</v>
      </c>
      <c r="CL110" s="25" t="s">
        <v>143</v>
      </c>
    </row>
    <row r="111" spans="1:91" s="3" customFormat="1" ht="16.5" customHeight="1">
      <c r="A111" s="84" t="s">
        <v>97</v>
      </c>
      <c r="B111" s="49"/>
      <c r="C111" s="9"/>
      <c r="D111" s="9"/>
      <c r="E111" s="206" t="s">
        <v>147</v>
      </c>
      <c r="F111" s="206"/>
      <c r="G111" s="206"/>
      <c r="H111" s="206"/>
      <c r="I111" s="206"/>
      <c r="J111" s="9"/>
      <c r="K111" s="206" t="s">
        <v>148</v>
      </c>
      <c r="L111" s="206"/>
      <c r="M111" s="206"/>
      <c r="N111" s="206"/>
      <c r="O111" s="206"/>
      <c r="P111" s="206"/>
      <c r="Q111" s="206"/>
      <c r="R111" s="206"/>
      <c r="S111" s="206"/>
      <c r="T111" s="206"/>
      <c r="U111" s="206"/>
      <c r="V111" s="206"/>
      <c r="W111" s="206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29">
        <f>'SO 05.2 - Přeložka VO'!J32</f>
        <v>0</v>
      </c>
      <c r="AH111" s="230"/>
      <c r="AI111" s="230"/>
      <c r="AJ111" s="230"/>
      <c r="AK111" s="230"/>
      <c r="AL111" s="230"/>
      <c r="AM111" s="230"/>
      <c r="AN111" s="229">
        <f t="shared" si="0"/>
        <v>0</v>
      </c>
      <c r="AO111" s="230"/>
      <c r="AP111" s="230"/>
      <c r="AQ111" s="85" t="s">
        <v>100</v>
      </c>
      <c r="AR111" s="49"/>
      <c r="AS111" s="86">
        <v>0</v>
      </c>
      <c r="AT111" s="87">
        <f t="shared" si="1"/>
        <v>0</v>
      </c>
      <c r="AU111" s="88">
        <f>'SO 05.2 - Přeložka VO'!P122</f>
        <v>0</v>
      </c>
      <c r="AV111" s="87">
        <f>'SO 05.2 - Přeložka VO'!J35</f>
        <v>0</v>
      </c>
      <c r="AW111" s="87">
        <f>'SO 05.2 - Přeložka VO'!J36</f>
        <v>0</v>
      </c>
      <c r="AX111" s="87">
        <f>'SO 05.2 - Přeložka VO'!J37</f>
        <v>0</v>
      </c>
      <c r="AY111" s="87">
        <f>'SO 05.2 - Přeložka VO'!J38</f>
        <v>0</v>
      </c>
      <c r="AZ111" s="87">
        <f>'SO 05.2 - Přeložka VO'!F35</f>
        <v>0</v>
      </c>
      <c r="BA111" s="87">
        <f>'SO 05.2 - Přeložka VO'!F36</f>
        <v>0</v>
      </c>
      <c r="BB111" s="87">
        <f>'SO 05.2 - Přeložka VO'!F37</f>
        <v>0</v>
      </c>
      <c r="BC111" s="87">
        <f>'SO 05.2 - Přeložka VO'!F38</f>
        <v>0</v>
      </c>
      <c r="BD111" s="89">
        <f>'SO 05.2 - Přeložka VO'!F39</f>
        <v>0</v>
      </c>
      <c r="BT111" s="25" t="s">
        <v>96</v>
      </c>
      <c r="BV111" s="25" t="s">
        <v>89</v>
      </c>
      <c r="BW111" s="25" t="s">
        <v>149</v>
      </c>
      <c r="BX111" s="25" t="s">
        <v>142</v>
      </c>
      <c r="CL111" s="25" t="s">
        <v>143</v>
      </c>
    </row>
    <row r="112" spans="1:91" s="6" customFormat="1" ht="16.5" customHeight="1">
      <c r="A112" s="84" t="s">
        <v>97</v>
      </c>
      <c r="B112" s="75"/>
      <c r="C112" s="76"/>
      <c r="D112" s="205" t="s">
        <v>150</v>
      </c>
      <c r="E112" s="205"/>
      <c r="F112" s="205"/>
      <c r="G112" s="205"/>
      <c r="H112" s="205"/>
      <c r="I112" s="77"/>
      <c r="J112" s="205" t="s">
        <v>151</v>
      </c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34">
        <f>'SO 06 - ZÁZEMÍ PRO KONTEJ...'!J30</f>
        <v>0</v>
      </c>
      <c r="AH112" s="233"/>
      <c r="AI112" s="233"/>
      <c r="AJ112" s="233"/>
      <c r="AK112" s="233"/>
      <c r="AL112" s="233"/>
      <c r="AM112" s="233"/>
      <c r="AN112" s="234">
        <f t="shared" si="0"/>
        <v>0</v>
      </c>
      <c r="AO112" s="233"/>
      <c r="AP112" s="233"/>
      <c r="AQ112" s="78" t="s">
        <v>93</v>
      </c>
      <c r="AR112" s="75"/>
      <c r="AS112" s="79">
        <v>0</v>
      </c>
      <c r="AT112" s="80">
        <f t="shared" si="1"/>
        <v>0</v>
      </c>
      <c r="AU112" s="81">
        <f>'SO 06 - ZÁZEMÍ PRO KONTEJ...'!P124</f>
        <v>0</v>
      </c>
      <c r="AV112" s="80">
        <f>'SO 06 - ZÁZEMÍ PRO KONTEJ...'!J33</f>
        <v>0</v>
      </c>
      <c r="AW112" s="80">
        <f>'SO 06 - ZÁZEMÍ PRO KONTEJ...'!J34</f>
        <v>0</v>
      </c>
      <c r="AX112" s="80">
        <f>'SO 06 - ZÁZEMÍ PRO KONTEJ...'!J35</f>
        <v>0</v>
      </c>
      <c r="AY112" s="80">
        <f>'SO 06 - ZÁZEMÍ PRO KONTEJ...'!J36</f>
        <v>0</v>
      </c>
      <c r="AZ112" s="80">
        <f>'SO 06 - ZÁZEMÍ PRO KONTEJ...'!F33</f>
        <v>0</v>
      </c>
      <c r="BA112" s="80">
        <f>'SO 06 - ZÁZEMÍ PRO KONTEJ...'!F34</f>
        <v>0</v>
      </c>
      <c r="BB112" s="80">
        <f>'SO 06 - ZÁZEMÍ PRO KONTEJ...'!F35</f>
        <v>0</v>
      </c>
      <c r="BC112" s="80">
        <f>'SO 06 - ZÁZEMÍ PRO KONTEJ...'!F36</f>
        <v>0</v>
      </c>
      <c r="BD112" s="82">
        <f>'SO 06 - ZÁZEMÍ PRO KONTEJ...'!F37</f>
        <v>0</v>
      </c>
      <c r="BT112" s="83" t="s">
        <v>94</v>
      </c>
      <c r="BV112" s="83" t="s">
        <v>89</v>
      </c>
      <c r="BW112" s="83" t="s">
        <v>152</v>
      </c>
      <c r="BX112" s="83" t="s">
        <v>5</v>
      </c>
      <c r="CL112" s="83" t="s">
        <v>153</v>
      </c>
      <c r="CM112" s="83" t="s">
        <v>96</v>
      </c>
    </row>
    <row r="113" spans="1:91" s="6" customFormat="1" ht="16.5" customHeight="1">
      <c r="A113" s="84" t="s">
        <v>97</v>
      </c>
      <c r="B113" s="75"/>
      <c r="C113" s="76"/>
      <c r="D113" s="205" t="s">
        <v>154</v>
      </c>
      <c r="E113" s="205"/>
      <c r="F113" s="205"/>
      <c r="G113" s="205"/>
      <c r="H113" s="205"/>
      <c r="I113" s="77"/>
      <c r="J113" s="205" t="s">
        <v>155</v>
      </c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34">
        <f>'VON - VEDLEJŠÍ A OSTATNÍ ...'!J30</f>
        <v>0</v>
      </c>
      <c r="AH113" s="233"/>
      <c r="AI113" s="233"/>
      <c r="AJ113" s="233"/>
      <c r="AK113" s="233"/>
      <c r="AL113" s="233"/>
      <c r="AM113" s="233"/>
      <c r="AN113" s="234">
        <f t="shared" si="0"/>
        <v>0</v>
      </c>
      <c r="AO113" s="233"/>
      <c r="AP113" s="233"/>
      <c r="AQ113" s="78" t="s">
        <v>154</v>
      </c>
      <c r="AR113" s="75"/>
      <c r="AS113" s="90">
        <v>0</v>
      </c>
      <c r="AT113" s="91">
        <f t="shared" si="1"/>
        <v>0</v>
      </c>
      <c r="AU113" s="92">
        <f>'VON - VEDLEJŠÍ A OSTATNÍ ...'!P125</f>
        <v>0</v>
      </c>
      <c r="AV113" s="91">
        <f>'VON - VEDLEJŠÍ A OSTATNÍ ...'!J33</f>
        <v>0</v>
      </c>
      <c r="AW113" s="91">
        <f>'VON - VEDLEJŠÍ A OSTATNÍ ...'!J34</f>
        <v>0</v>
      </c>
      <c r="AX113" s="91">
        <f>'VON - VEDLEJŠÍ A OSTATNÍ ...'!J35</f>
        <v>0</v>
      </c>
      <c r="AY113" s="91">
        <f>'VON - VEDLEJŠÍ A OSTATNÍ ...'!J36</f>
        <v>0</v>
      </c>
      <c r="AZ113" s="91">
        <f>'VON - VEDLEJŠÍ A OSTATNÍ ...'!F33</f>
        <v>0</v>
      </c>
      <c r="BA113" s="91">
        <f>'VON - VEDLEJŠÍ A OSTATNÍ ...'!F34</f>
        <v>0</v>
      </c>
      <c r="BB113" s="91">
        <f>'VON - VEDLEJŠÍ A OSTATNÍ ...'!F35</f>
        <v>0</v>
      </c>
      <c r="BC113" s="91">
        <f>'VON - VEDLEJŠÍ A OSTATNÍ ...'!F36</f>
        <v>0</v>
      </c>
      <c r="BD113" s="93">
        <f>'VON - VEDLEJŠÍ A OSTATNÍ ...'!F37</f>
        <v>0</v>
      </c>
      <c r="BT113" s="83" t="s">
        <v>94</v>
      </c>
      <c r="BV113" s="83" t="s">
        <v>89</v>
      </c>
      <c r="BW113" s="83" t="s">
        <v>156</v>
      </c>
      <c r="BX113" s="83" t="s">
        <v>5</v>
      </c>
      <c r="CL113" s="83" t="s">
        <v>1</v>
      </c>
      <c r="CM113" s="83" t="s">
        <v>96</v>
      </c>
    </row>
    <row r="114" spans="1:91" s="1" customFormat="1" ht="30" customHeight="1">
      <c r="B114" s="33"/>
      <c r="AR114" s="33"/>
    </row>
    <row r="115" spans="1:91" s="1" customFormat="1" ht="6.95" customHeight="1">
      <c r="B115" s="45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  <c r="AF115" s="46"/>
      <c r="AG115" s="46"/>
      <c r="AH115" s="46"/>
      <c r="AI115" s="46"/>
      <c r="AJ115" s="46"/>
      <c r="AK115" s="46"/>
      <c r="AL115" s="46"/>
      <c r="AM115" s="46"/>
      <c r="AN115" s="46"/>
      <c r="AO115" s="46"/>
      <c r="AP115" s="46"/>
      <c r="AQ115" s="46"/>
      <c r="AR115" s="33"/>
    </row>
  </sheetData>
  <sheetProtection algorithmName="SHA-512" hashValue="rVY8wcAjKmLFX2uYzJGc2DmmE+FiqTgTWsqu8fZlcT4XgP7sqZHimCRW0EvjvDPZZ6cpusXohnyDAnOI+t2Y1w==" saltValue="CLxI6RC+6i/qF+fD7yjYdGGeQldGqoDjy7YFmHvYK7Zgcciw0CObSayFD3l3JoKv8TArqRBuOni1pCq4t6p3zg==" spinCount="100000" sheet="1" objects="1" scenarios="1" formatColumns="0" formatRows="0"/>
  <mergeCells count="114">
    <mergeCell ref="AN112:AP112"/>
    <mergeCell ref="AG112:AM112"/>
    <mergeCell ref="AN113:AP113"/>
    <mergeCell ref="AG113:AM113"/>
    <mergeCell ref="AG94:AM94"/>
    <mergeCell ref="AN94:AP94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99:AP99"/>
    <mergeCell ref="AN96:AP96"/>
    <mergeCell ref="AN92:AP92"/>
    <mergeCell ref="AN98:AP98"/>
    <mergeCell ref="AS89:AT91"/>
    <mergeCell ref="AN105:AP105"/>
    <mergeCell ref="AG105:AM105"/>
    <mergeCell ref="AN106:AP106"/>
    <mergeCell ref="AG106:AM106"/>
    <mergeCell ref="AK35:AO35"/>
    <mergeCell ref="X35:AB35"/>
    <mergeCell ref="AR2:BE2"/>
    <mergeCell ref="AG104:AM104"/>
    <mergeCell ref="AG101:AM101"/>
    <mergeCell ref="AG92:AM92"/>
    <mergeCell ref="AG102:AM102"/>
    <mergeCell ref="AG103:AM103"/>
    <mergeCell ref="AG95:AM95"/>
    <mergeCell ref="AG100:AM100"/>
    <mergeCell ref="AG96:AM96"/>
    <mergeCell ref="AG97:AM97"/>
    <mergeCell ref="AG98:AM98"/>
    <mergeCell ref="AG99:AM99"/>
    <mergeCell ref="AM89:AP89"/>
    <mergeCell ref="AM87:AN87"/>
    <mergeCell ref="AM90:AP90"/>
    <mergeCell ref="AN102:AP102"/>
    <mergeCell ref="AN103:AP103"/>
    <mergeCell ref="AN104:AP104"/>
    <mergeCell ref="AN97:AP97"/>
    <mergeCell ref="AN101:AP101"/>
    <mergeCell ref="AN100:AP100"/>
    <mergeCell ref="AN95:AP95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D109:H109"/>
    <mergeCell ref="J109:AF109"/>
    <mergeCell ref="E110:I110"/>
    <mergeCell ref="K110:AF110"/>
    <mergeCell ref="E111:I111"/>
    <mergeCell ref="K111:AF111"/>
    <mergeCell ref="D112:H112"/>
    <mergeCell ref="J112:AF112"/>
    <mergeCell ref="D113:H113"/>
    <mergeCell ref="J113:AF113"/>
    <mergeCell ref="L85:AJ85"/>
    <mergeCell ref="E105:I105"/>
    <mergeCell ref="K105:AF105"/>
    <mergeCell ref="E106:I106"/>
    <mergeCell ref="K106:AF106"/>
    <mergeCell ref="E107:I107"/>
    <mergeCell ref="K107:AF107"/>
    <mergeCell ref="E108:I108"/>
    <mergeCell ref="K108:AF108"/>
    <mergeCell ref="E103:I103"/>
    <mergeCell ref="E104:I104"/>
    <mergeCell ref="I92:AF92"/>
    <mergeCell ref="J100:AF100"/>
    <mergeCell ref="J95:AF95"/>
    <mergeCell ref="J99:AF99"/>
    <mergeCell ref="J98:AF98"/>
    <mergeCell ref="K101:AF101"/>
    <mergeCell ref="K102:AF102"/>
    <mergeCell ref="K97:AF97"/>
    <mergeCell ref="K103:AF103"/>
    <mergeCell ref="K96:AF96"/>
    <mergeCell ref="K104:AF104"/>
    <mergeCell ref="C92:G92"/>
    <mergeCell ref="D100:H100"/>
    <mergeCell ref="D98:H98"/>
    <mergeCell ref="D99:H99"/>
    <mergeCell ref="D95:H95"/>
    <mergeCell ref="E96:I96"/>
    <mergeCell ref="E101:I101"/>
    <mergeCell ref="E97:I97"/>
    <mergeCell ref="E102:I102"/>
  </mergeCells>
  <hyperlinks>
    <hyperlink ref="A96" location="'SO 01.1 - Kácení stromů a...'!C2" display="/" xr:uid="{00000000-0004-0000-0000-000000000000}"/>
    <hyperlink ref="A97" location="'SO 01.2 - Přesadba stromů'!C2" display="/" xr:uid="{00000000-0004-0000-0000-000001000000}"/>
    <hyperlink ref="A98" location="'SO 02 - ZPEVNĚNÉ PLOCHY A...'!C2" display="/" xr:uid="{00000000-0004-0000-0000-000002000000}"/>
    <hyperlink ref="A99" location="'SO 03 - MOBILIÁŘ'!C2" display="/" xr:uid="{00000000-0004-0000-0000-000003000000}"/>
    <hyperlink ref="A101" location="'SO 04.1 - Výsadba stromu'!C2" display="/" xr:uid="{00000000-0004-0000-0000-000004000000}"/>
    <hyperlink ref="A102" location="'SO 04.2 - Výsadba živého ...'!C2" display="/" xr:uid="{00000000-0004-0000-0000-000005000000}"/>
    <hyperlink ref="A103" location="'SO 04.3 - Výsadba keřů'!C2" display="/" xr:uid="{00000000-0004-0000-0000-000006000000}"/>
    <hyperlink ref="A104" location="'SO 04.4.A - Založení trav...'!C2" display="/" xr:uid="{00000000-0004-0000-0000-000007000000}"/>
    <hyperlink ref="A105" location="'SO 04.4.B - Založení trav...'!C2" display="/" xr:uid="{00000000-0004-0000-0000-000008000000}"/>
    <hyperlink ref="A106" location="'SO 04.4.C - Založení štěr...'!C2" display="/" xr:uid="{00000000-0004-0000-0000-000009000000}"/>
    <hyperlink ref="A107" location="'SO 04.4.D - Zatravněná dl...'!C2" display="/" xr:uid="{00000000-0004-0000-0000-00000A000000}"/>
    <hyperlink ref="A108" location="'SO 04.5 - Výsadba cibulov...'!C2" display="/" xr:uid="{00000000-0004-0000-0000-00000B000000}"/>
    <hyperlink ref="A110" location="'SO 05.1 - Veřejné osvětle...'!C2" display="/" xr:uid="{00000000-0004-0000-0000-00000C000000}"/>
    <hyperlink ref="A111" location="'SO 05.2 - Přeložka VO'!C2" display="/" xr:uid="{00000000-0004-0000-0000-00000D000000}"/>
    <hyperlink ref="A112" location="'SO 06 - ZÁZEMÍ PRO KONTEJ...'!C2" display="/" xr:uid="{00000000-0004-0000-0000-00000E000000}"/>
    <hyperlink ref="A113" location="'VON - VEDLEJŠÍ A OSTATNÍ ...'!C2" display="/" xr:uid="{00000000-0004-0000-0000-00000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1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130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1568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1986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ROUND((SUM(BE123:BE215)),  2)</f>
        <v>0</v>
      </c>
      <c r="I35" s="97">
        <v>0.21</v>
      </c>
      <c r="J35" s="87">
        <f>ROUND(((SUM(BE123:BE215))*I35),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ROUND((SUM(BF123:BF215)),  2)</f>
        <v>0</v>
      </c>
      <c r="I36" s="97">
        <v>0.15</v>
      </c>
      <c r="J36" s="87">
        <f>ROUND(((SUM(BF123:BF215))*I36),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ROUND((SUM(BG123:BG215)),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ROUND((SUM(BH123:BH215)),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ROUND((SUM(BI123:BI215)),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1568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>SO 04.4.B - Založení travnaté plochy - extenzivní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J123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491</v>
      </c>
      <c r="E99" s="111"/>
      <c r="F99" s="111"/>
      <c r="G99" s="111"/>
      <c r="H99" s="111"/>
      <c r="I99" s="111"/>
      <c r="J99" s="112">
        <f>J124</f>
        <v>0</v>
      </c>
      <c r="L99" s="109"/>
    </row>
    <row r="100" spans="2:47" s="9" customFormat="1" ht="19.899999999999999" customHeight="1">
      <c r="B100" s="113"/>
      <c r="D100" s="114" t="s">
        <v>1987</v>
      </c>
      <c r="E100" s="115"/>
      <c r="F100" s="115"/>
      <c r="G100" s="115"/>
      <c r="H100" s="115"/>
      <c r="I100" s="115"/>
      <c r="J100" s="116">
        <f>J125</f>
        <v>0</v>
      </c>
      <c r="L100" s="113"/>
    </row>
    <row r="101" spans="2:47" s="9" customFormat="1" ht="19.899999999999999" customHeight="1">
      <c r="B101" s="113"/>
      <c r="D101" s="114" t="s">
        <v>1988</v>
      </c>
      <c r="E101" s="115"/>
      <c r="F101" s="115"/>
      <c r="G101" s="115"/>
      <c r="H101" s="115"/>
      <c r="I101" s="115"/>
      <c r="J101" s="116">
        <f>J193</f>
        <v>0</v>
      </c>
      <c r="L101" s="113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169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5" t="str">
        <f>E7</f>
        <v>VEŘEJNÉ PROSTRANSTVÍ POD ŘEČKOVICKÝM HŘBITOVEM</v>
      </c>
      <c r="F111" s="246"/>
      <c r="G111" s="246"/>
      <c r="H111" s="246"/>
      <c r="L111" s="33"/>
    </row>
    <row r="112" spans="2:47" ht="12" customHeight="1">
      <c r="B112" s="20"/>
      <c r="C112" s="27" t="s">
        <v>158</v>
      </c>
      <c r="L112" s="20"/>
    </row>
    <row r="113" spans="2:65" s="1" customFormat="1" ht="16.5" customHeight="1">
      <c r="B113" s="33"/>
      <c r="E113" s="245" t="s">
        <v>1568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160</v>
      </c>
      <c r="L114" s="33"/>
    </row>
    <row r="115" spans="2:65" s="1" customFormat="1" ht="16.5" customHeight="1">
      <c r="B115" s="33"/>
      <c r="E115" s="208" t="str">
        <f>E11</f>
        <v>SO 04.4.B - Založení travnaté plochy - extenzivní</v>
      </c>
      <c r="F115" s="247"/>
      <c r="G115" s="247"/>
      <c r="H115" s="247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Brno - Řečkovice</v>
      </c>
      <c r="I117" s="27" t="s">
        <v>24</v>
      </c>
      <c r="J117" s="53" t="str">
        <f>IF(J14="","",J14)</f>
        <v>18. 8. 2023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Statutární město Brno, měst.č.Řečkovice-Mokrá hora</v>
      </c>
      <c r="I119" s="27" t="s">
        <v>38</v>
      </c>
      <c r="J119" s="31" t="str">
        <f>E23</f>
        <v>Ateliér zahradní a krajin.architektury Z.Sendler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7"/>
      <c r="C122" s="118" t="s">
        <v>170</v>
      </c>
      <c r="D122" s="119" t="s">
        <v>72</v>
      </c>
      <c r="E122" s="119" t="s">
        <v>68</v>
      </c>
      <c r="F122" s="119" t="s">
        <v>69</v>
      </c>
      <c r="G122" s="119" t="s">
        <v>171</v>
      </c>
      <c r="H122" s="119" t="s">
        <v>172</v>
      </c>
      <c r="I122" s="119" t="s">
        <v>173</v>
      </c>
      <c r="J122" s="119" t="s">
        <v>164</v>
      </c>
      <c r="K122" s="120" t="s">
        <v>174</v>
      </c>
      <c r="L122" s="117"/>
      <c r="M122" s="60" t="s">
        <v>1</v>
      </c>
      <c r="N122" s="61" t="s">
        <v>51</v>
      </c>
      <c r="O122" s="61" t="s">
        <v>175</v>
      </c>
      <c r="P122" s="61" t="s">
        <v>176</v>
      </c>
      <c r="Q122" s="61" t="s">
        <v>177</v>
      </c>
      <c r="R122" s="61" t="s">
        <v>178</v>
      </c>
      <c r="S122" s="61" t="s">
        <v>179</v>
      </c>
      <c r="T122" s="62" t="s">
        <v>180</v>
      </c>
    </row>
    <row r="123" spans="2:65" s="1" customFormat="1" ht="22.9" customHeight="1">
      <c r="B123" s="33"/>
      <c r="C123" s="65" t="s">
        <v>181</v>
      </c>
      <c r="J123" s="121">
        <f>BK123</f>
        <v>0</v>
      </c>
      <c r="L123" s="33"/>
      <c r="M123" s="63"/>
      <c r="N123" s="54"/>
      <c r="O123" s="54"/>
      <c r="P123" s="122">
        <f>P124</f>
        <v>0</v>
      </c>
      <c r="Q123" s="54"/>
      <c r="R123" s="122">
        <f>R124</f>
        <v>15.563070000000002</v>
      </c>
      <c r="S123" s="54"/>
      <c r="T123" s="123">
        <f>T124</f>
        <v>0</v>
      </c>
      <c r="AT123" s="17" t="s">
        <v>86</v>
      </c>
      <c r="AU123" s="17" t="s">
        <v>166</v>
      </c>
      <c r="BK123" s="124">
        <f>BK124</f>
        <v>0</v>
      </c>
    </row>
    <row r="124" spans="2:65" s="11" customFormat="1" ht="25.9" customHeight="1">
      <c r="B124" s="125"/>
      <c r="D124" s="126" t="s">
        <v>86</v>
      </c>
      <c r="E124" s="127" t="s">
        <v>182</v>
      </c>
      <c r="F124" s="127" t="s">
        <v>494</v>
      </c>
      <c r="I124" s="128"/>
      <c r="J124" s="129">
        <f>BK124</f>
        <v>0</v>
      </c>
      <c r="L124" s="125"/>
      <c r="M124" s="130"/>
      <c r="P124" s="131">
        <f>P125+P193</f>
        <v>0</v>
      </c>
      <c r="R124" s="131">
        <f>R125+R193</f>
        <v>15.563070000000002</v>
      </c>
      <c r="T124" s="132">
        <f>T125+T193</f>
        <v>0</v>
      </c>
      <c r="AR124" s="126" t="s">
        <v>94</v>
      </c>
      <c r="AT124" s="133" t="s">
        <v>86</v>
      </c>
      <c r="AU124" s="133" t="s">
        <v>87</v>
      </c>
      <c r="AY124" s="126" t="s">
        <v>183</v>
      </c>
      <c r="BK124" s="134">
        <f>BK125+BK193</f>
        <v>0</v>
      </c>
    </row>
    <row r="125" spans="2:65" s="11" customFormat="1" ht="22.9" customHeight="1">
      <c r="B125" s="125"/>
      <c r="D125" s="126" t="s">
        <v>86</v>
      </c>
      <c r="E125" s="135" t="s">
        <v>1989</v>
      </c>
      <c r="F125" s="135" t="s">
        <v>1990</v>
      </c>
      <c r="I125" s="128"/>
      <c r="J125" s="136">
        <f>BK125</f>
        <v>0</v>
      </c>
      <c r="L125" s="125"/>
      <c r="M125" s="130"/>
      <c r="P125" s="131">
        <f>SUM(P126:P192)</f>
        <v>0</v>
      </c>
      <c r="R125" s="131">
        <f>SUM(R126:R192)</f>
        <v>15.563070000000002</v>
      </c>
      <c r="T125" s="132">
        <f>SUM(T126:T192)</f>
        <v>0</v>
      </c>
      <c r="AR125" s="126" t="s">
        <v>94</v>
      </c>
      <c r="AT125" s="133" t="s">
        <v>86</v>
      </c>
      <c r="AU125" s="133" t="s">
        <v>94</v>
      </c>
      <c r="AY125" s="126" t="s">
        <v>183</v>
      </c>
      <c r="BK125" s="134">
        <f>SUM(BK126:BK192)</f>
        <v>0</v>
      </c>
    </row>
    <row r="126" spans="2:65" s="1" customFormat="1" ht="24.2" customHeight="1">
      <c r="B126" s="33"/>
      <c r="C126" s="137" t="s">
        <v>94</v>
      </c>
      <c r="D126" s="137" t="s">
        <v>185</v>
      </c>
      <c r="E126" s="138" t="s">
        <v>1878</v>
      </c>
      <c r="F126" s="139" t="s">
        <v>1879</v>
      </c>
      <c r="G126" s="140" t="s">
        <v>488</v>
      </c>
      <c r="H126" s="141">
        <v>77.72</v>
      </c>
      <c r="I126" s="142"/>
      <c r="J126" s="143">
        <f>ROUND(I126*H126,2)</f>
        <v>0</v>
      </c>
      <c r="K126" s="139" t="s">
        <v>230</v>
      </c>
      <c r="L126" s="33"/>
      <c r="M126" s="144" t="s">
        <v>1</v>
      </c>
      <c r="N126" s="145" t="s">
        <v>52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190</v>
      </c>
      <c r="AT126" s="148" t="s">
        <v>185</v>
      </c>
      <c r="AU126" s="148" t="s">
        <v>96</v>
      </c>
      <c r="AY126" s="17" t="s">
        <v>183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94</v>
      </c>
      <c r="BK126" s="149">
        <f>ROUND(I126*H126,2)</f>
        <v>0</v>
      </c>
      <c r="BL126" s="17" t="s">
        <v>190</v>
      </c>
      <c r="BM126" s="148" t="s">
        <v>1991</v>
      </c>
    </row>
    <row r="127" spans="2:65" s="13" customFormat="1" ht="11.25">
      <c r="B127" s="158"/>
      <c r="D127" s="151" t="s">
        <v>192</v>
      </c>
      <c r="E127" s="159" t="s">
        <v>1</v>
      </c>
      <c r="F127" s="160" t="s">
        <v>197</v>
      </c>
      <c r="H127" s="159" t="s">
        <v>1</v>
      </c>
      <c r="I127" s="161"/>
      <c r="L127" s="158"/>
      <c r="M127" s="162"/>
      <c r="T127" s="163"/>
      <c r="AT127" s="159" t="s">
        <v>192</v>
      </c>
      <c r="AU127" s="159" t="s">
        <v>96</v>
      </c>
      <c r="AV127" s="13" t="s">
        <v>94</v>
      </c>
      <c r="AW127" s="13" t="s">
        <v>42</v>
      </c>
      <c r="AX127" s="13" t="s">
        <v>87</v>
      </c>
      <c r="AY127" s="159" t="s">
        <v>183</v>
      </c>
    </row>
    <row r="128" spans="2:65" s="12" customFormat="1" ht="11.25">
      <c r="B128" s="150"/>
      <c r="D128" s="151" t="s">
        <v>192</v>
      </c>
      <c r="E128" s="152" t="s">
        <v>1</v>
      </c>
      <c r="F128" s="153" t="s">
        <v>1992</v>
      </c>
      <c r="H128" s="154">
        <v>70</v>
      </c>
      <c r="I128" s="155"/>
      <c r="L128" s="150"/>
      <c r="M128" s="156"/>
      <c r="T128" s="157"/>
      <c r="AT128" s="152" t="s">
        <v>192</v>
      </c>
      <c r="AU128" s="152" t="s">
        <v>96</v>
      </c>
      <c r="AV128" s="12" t="s">
        <v>96</v>
      </c>
      <c r="AW128" s="12" t="s">
        <v>42</v>
      </c>
      <c r="AX128" s="12" t="s">
        <v>87</v>
      </c>
      <c r="AY128" s="152" t="s">
        <v>183</v>
      </c>
    </row>
    <row r="129" spans="2:65" s="12" customFormat="1" ht="11.25">
      <c r="B129" s="150"/>
      <c r="D129" s="151" t="s">
        <v>192</v>
      </c>
      <c r="E129" s="152" t="s">
        <v>1</v>
      </c>
      <c r="F129" s="153" t="s">
        <v>1993</v>
      </c>
      <c r="H129" s="154">
        <v>0.14000000000000001</v>
      </c>
      <c r="I129" s="155"/>
      <c r="L129" s="150"/>
      <c r="M129" s="156"/>
      <c r="T129" s="157"/>
      <c r="AT129" s="152" t="s">
        <v>192</v>
      </c>
      <c r="AU129" s="152" t="s">
        <v>96</v>
      </c>
      <c r="AV129" s="12" t="s">
        <v>96</v>
      </c>
      <c r="AW129" s="12" t="s">
        <v>42</v>
      </c>
      <c r="AX129" s="12" t="s">
        <v>87</v>
      </c>
      <c r="AY129" s="152" t="s">
        <v>183</v>
      </c>
    </row>
    <row r="130" spans="2:65" s="12" customFormat="1" ht="11.25">
      <c r="B130" s="150"/>
      <c r="D130" s="151" t="s">
        <v>192</v>
      </c>
      <c r="E130" s="152" t="s">
        <v>1</v>
      </c>
      <c r="F130" s="153" t="s">
        <v>1994</v>
      </c>
      <c r="H130" s="154">
        <v>6.7279999999999998</v>
      </c>
      <c r="I130" s="155"/>
      <c r="L130" s="150"/>
      <c r="M130" s="156"/>
      <c r="T130" s="157"/>
      <c r="AT130" s="152" t="s">
        <v>192</v>
      </c>
      <c r="AU130" s="152" t="s">
        <v>96</v>
      </c>
      <c r="AV130" s="12" t="s">
        <v>96</v>
      </c>
      <c r="AW130" s="12" t="s">
        <v>42</v>
      </c>
      <c r="AX130" s="12" t="s">
        <v>87</v>
      </c>
      <c r="AY130" s="152" t="s">
        <v>183</v>
      </c>
    </row>
    <row r="131" spans="2:65" s="12" customFormat="1" ht="11.25">
      <c r="B131" s="150"/>
      <c r="D131" s="151" t="s">
        <v>192</v>
      </c>
      <c r="E131" s="152" t="s">
        <v>1</v>
      </c>
      <c r="F131" s="153" t="s">
        <v>1995</v>
      </c>
      <c r="H131" s="154">
        <v>0.85199999999999998</v>
      </c>
      <c r="I131" s="155"/>
      <c r="L131" s="150"/>
      <c r="M131" s="156"/>
      <c r="T131" s="157"/>
      <c r="AT131" s="152" t="s">
        <v>192</v>
      </c>
      <c r="AU131" s="152" t="s">
        <v>96</v>
      </c>
      <c r="AV131" s="12" t="s">
        <v>96</v>
      </c>
      <c r="AW131" s="12" t="s">
        <v>42</v>
      </c>
      <c r="AX131" s="12" t="s">
        <v>87</v>
      </c>
      <c r="AY131" s="152" t="s">
        <v>183</v>
      </c>
    </row>
    <row r="132" spans="2:65" s="13" customFormat="1" ht="11.25">
      <c r="B132" s="158"/>
      <c r="D132" s="151" t="s">
        <v>192</v>
      </c>
      <c r="E132" s="159" t="s">
        <v>1</v>
      </c>
      <c r="F132" s="160" t="s">
        <v>1885</v>
      </c>
      <c r="H132" s="159" t="s">
        <v>1</v>
      </c>
      <c r="I132" s="161"/>
      <c r="L132" s="158"/>
      <c r="M132" s="162"/>
      <c r="T132" s="163"/>
      <c r="AT132" s="159" t="s">
        <v>192</v>
      </c>
      <c r="AU132" s="159" t="s">
        <v>96</v>
      </c>
      <c r="AV132" s="13" t="s">
        <v>94</v>
      </c>
      <c r="AW132" s="13" t="s">
        <v>42</v>
      </c>
      <c r="AX132" s="13" t="s">
        <v>87</v>
      </c>
      <c r="AY132" s="159" t="s">
        <v>183</v>
      </c>
    </row>
    <row r="133" spans="2:65" s="14" customFormat="1" ht="11.25">
      <c r="B133" s="164"/>
      <c r="D133" s="151" t="s">
        <v>192</v>
      </c>
      <c r="E133" s="165" t="s">
        <v>1</v>
      </c>
      <c r="F133" s="166" t="s">
        <v>202</v>
      </c>
      <c r="H133" s="167">
        <v>77.72</v>
      </c>
      <c r="I133" s="168"/>
      <c r="L133" s="164"/>
      <c r="M133" s="169"/>
      <c r="T133" s="170"/>
      <c r="AT133" s="165" t="s">
        <v>192</v>
      </c>
      <c r="AU133" s="165" t="s">
        <v>96</v>
      </c>
      <c r="AV133" s="14" t="s">
        <v>203</v>
      </c>
      <c r="AW133" s="14" t="s">
        <v>42</v>
      </c>
      <c r="AX133" s="14" t="s">
        <v>94</v>
      </c>
      <c r="AY133" s="165" t="s">
        <v>183</v>
      </c>
    </row>
    <row r="134" spans="2:65" s="1" customFormat="1" ht="16.5" customHeight="1">
      <c r="B134" s="33"/>
      <c r="C134" s="137" t="s">
        <v>96</v>
      </c>
      <c r="D134" s="137" t="s">
        <v>185</v>
      </c>
      <c r="E134" s="138" t="s">
        <v>1996</v>
      </c>
      <c r="F134" s="139" t="s">
        <v>1997</v>
      </c>
      <c r="G134" s="140" t="s">
        <v>514</v>
      </c>
      <c r="H134" s="141">
        <v>94.85</v>
      </c>
      <c r="I134" s="142"/>
      <c r="J134" s="143">
        <f>ROUND(I134*H134,2)</f>
        <v>0</v>
      </c>
      <c r="K134" s="139" t="s">
        <v>189</v>
      </c>
      <c r="L134" s="33"/>
      <c r="M134" s="144" t="s">
        <v>1</v>
      </c>
      <c r="N134" s="145" t="s">
        <v>52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190</v>
      </c>
      <c r="AT134" s="148" t="s">
        <v>185</v>
      </c>
      <c r="AU134" s="148" t="s">
        <v>96</v>
      </c>
      <c r="AY134" s="17" t="s">
        <v>183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94</v>
      </c>
      <c r="BK134" s="149">
        <f>ROUND(I134*H134,2)</f>
        <v>0</v>
      </c>
      <c r="BL134" s="17" t="s">
        <v>190</v>
      </c>
      <c r="BM134" s="148" t="s">
        <v>1998</v>
      </c>
    </row>
    <row r="135" spans="2:65" s="12" customFormat="1" ht="11.25">
      <c r="B135" s="150"/>
      <c r="D135" s="151" t="s">
        <v>192</v>
      </c>
      <c r="E135" s="152" t="s">
        <v>1</v>
      </c>
      <c r="F135" s="153" t="s">
        <v>1999</v>
      </c>
      <c r="H135" s="154">
        <v>94.85</v>
      </c>
      <c r="I135" s="155"/>
      <c r="L135" s="150"/>
      <c r="M135" s="156"/>
      <c r="T135" s="157"/>
      <c r="AT135" s="152" t="s">
        <v>192</v>
      </c>
      <c r="AU135" s="152" t="s">
        <v>96</v>
      </c>
      <c r="AV135" s="12" t="s">
        <v>96</v>
      </c>
      <c r="AW135" s="12" t="s">
        <v>42</v>
      </c>
      <c r="AX135" s="12" t="s">
        <v>94</v>
      </c>
      <c r="AY135" s="152" t="s">
        <v>183</v>
      </c>
    </row>
    <row r="136" spans="2:65" s="1" customFormat="1" ht="16.5" customHeight="1">
      <c r="B136" s="33"/>
      <c r="C136" s="137" t="s">
        <v>203</v>
      </c>
      <c r="D136" s="137" t="s">
        <v>185</v>
      </c>
      <c r="E136" s="138" t="s">
        <v>1888</v>
      </c>
      <c r="F136" s="139" t="s">
        <v>1889</v>
      </c>
      <c r="G136" s="140" t="s">
        <v>188</v>
      </c>
      <c r="H136" s="141">
        <v>897</v>
      </c>
      <c r="I136" s="142"/>
      <c r="J136" s="143">
        <f>ROUND(I136*H136,2)</f>
        <v>0</v>
      </c>
      <c r="K136" s="139" t="s">
        <v>189</v>
      </c>
      <c r="L136" s="33"/>
      <c r="M136" s="144" t="s">
        <v>1</v>
      </c>
      <c r="N136" s="145" t="s">
        <v>52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190</v>
      </c>
      <c r="AT136" s="148" t="s">
        <v>185</v>
      </c>
      <c r="AU136" s="148" t="s">
        <v>96</v>
      </c>
      <c r="AY136" s="17" t="s">
        <v>183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94</v>
      </c>
      <c r="BK136" s="149">
        <f>ROUND(I136*H136,2)</f>
        <v>0</v>
      </c>
      <c r="BL136" s="17" t="s">
        <v>190</v>
      </c>
      <c r="BM136" s="148" t="s">
        <v>2000</v>
      </c>
    </row>
    <row r="137" spans="2:65" s="12" customFormat="1" ht="11.25">
      <c r="B137" s="150"/>
      <c r="D137" s="151" t="s">
        <v>192</v>
      </c>
      <c r="E137" s="152" t="s">
        <v>1</v>
      </c>
      <c r="F137" s="153" t="s">
        <v>2001</v>
      </c>
      <c r="H137" s="154">
        <v>897</v>
      </c>
      <c r="I137" s="155"/>
      <c r="L137" s="150"/>
      <c r="M137" s="156"/>
      <c r="T137" s="157"/>
      <c r="AT137" s="152" t="s">
        <v>192</v>
      </c>
      <c r="AU137" s="152" t="s">
        <v>96</v>
      </c>
      <c r="AV137" s="12" t="s">
        <v>96</v>
      </c>
      <c r="AW137" s="12" t="s">
        <v>42</v>
      </c>
      <c r="AX137" s="12" t="s">
        <v>94</v>
      </c>
      <c r="AY137" s="152" t="s">
        <v>183</v>
      </c>
    </row>
    <row r="138" spans="2:65" s="13" customFormat="1" ht="11.25">
      <c r="B138" s="158"/>
      <c r="D138" s="151" t="s">
        <v>192</v>
      </c>
      <c r="E138" s="159" t="s">
        <v>1</v>
      </c>
      <c r="F138" s="160" t="s">
        <v>1892</v>
      </c>
      <c r="H138" s="159" t="s">
        <v>1</v>
      </c>
      <c r="I138" s="161"/>
      <c r="L138" s="158"/>
      <c r="M138" s="162"/>
      <c r="T138" s="163"/>
      <c r="AT138" s="159" t="s">
        <v>192</v>
      </c>
      <c r="AU138" s="159" t="s">
        <v>96</v>
      </c>
      <c r="AV138" s="13" t="s">
        <v>94</v>
      </c>
      <c r="AW138" s="13" t="s">
        <v>42</v>
      </c>
      <c r="AX138" s="13" t="s">
        <v>87</v>
      </c>
      <c r="AY138" s="159" t="s">
        <v>183</v>
      </c>
    </row>
    <row r="139" spans="2:65" s="1" customFormat="1" ht="16.5" customHeight="1">
      <c r="B139" s="33"/>
      <c r="C139" s="137" t="s">
        <v>190</v>
      </c>
      <c r="D139" s="137" t="s">
        <v>185</v>
      </c>
      <c r="E139" s="138" t="s">
        <v>2002</v>
      </c>
      <c r="F139" s="139" t="s">
        <v>2003</v>
      </c>
      <c r="G139" s="140" t="s">
        <v>188</v>
      </c>
      <c r="H139" s="141">
        <v>2691</v>
      </c>
      <c r="I139" s="142"/>
      <c r="J139" s="143">
        <f>ROUND(I139*H139,2)</f>
        <v>0</v>
      </c>
      <c r="K139" s="139" t="s">
        <v>189</v>
      </c>
      <c r="L139" s="33"/>
      <c r="M139" s="144" t="s">
        <v>1</v>
      </c>
      <c r="N139" s="145" t="s">
        <v>52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190</v>
      </c>
      <c r="AT139" s="148" t="s">
        <v>185</v>
      </c>
      <c r="AU139" s="148" t="s">
        <v>96</v>
      </c>
      <c r="AY139" s="17" t="s">
        <v>183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94</v>
      </c>
      <c r="BK139" s="149">
        <f>ROUND(I139*H139,2)</f>
        <v>0</v>
      </c>
      <c r="BL139" s="17" t="s">
        <v>190</v>
      </c>
      <c r="BM139" s="148" t="s">
        <v>2004</v>
      </c>
    </row>
    <row r="140" spans="2:65" s="13" customFormat="1" ht="22.5">
      <c r="B140" s="158"/>
      <c r="D140" s="151" t="s">
        <v>192</v>
      </c>
      <c r="E140" s="159" t="s">
        <v>1</v>
      </c>
      <c r="F140" s="160" t="s">
        <v>1896</v>
      </c>
      <c r="H140" s="159" t="s">
        <v>1</v>
      </c>
      <c r="I140" s="161"/>
      <c r="L140" s="158"/>
      <c r="M140" s="162"/>
      <c r="T140" s="163"/>
      <c r="AT140" s="159" t="s">
        <v>192</v>
      </c>
      <c r="AU140" s="159" t="s">
        <v>96</v>
      </c>
      <c r="AV140" s="13" t="s">
        <v>94</v>
      </c>
      <c r="AW140" s="13" t="s">
        <v>42</v>
      </c>
      <c r="AX140" s="13" t="s">
        <v>87</v>
      </c>
      <c r="AY140" s="159" t="s">
        <v>183</v>
      </c>
    </row>
    <row r="141" spans="2:65" s="12" customFormat="1" ht="11.25">
      <c r="B141" s="150"/>
      <c r="D141" s="151" t="s">
        <v>192</v>
      </c>
      <c r="E141" s="152" t="s">
        <v>1</v>
      </c>
      <c r="F141" s="153" t="s">
        <v>2005</v>
      </c>
      <c r="H141" s="154">
        <v>2691</v>
      </c>
      <c r="I141" s="155"/>
      <c r="L141" s="150"/>
      <c r="M141" s="156"/>
      <c r="T141" s="157"/>
      <c r="AT141" s="152" t="s">
        <v>192</v>
      </c>
      <c r="AU141" s="152" t="s">
        <v>96</v>
      </c>
      <c r="AV141" s="12" t="s">
        <v>96</v>
      </c>
      <c r="AW141" s="12" t="s">
        <v>42</v>
      </c>
      <c r="AX141" s="12" t="s">
        <v>94</v>
      </c>
      <c r="AY141" s="152" t="s">
        <v>183</v>
      </c>
    </row>
    <row r="142" spans="2:65" s="1" customFormat="1" ht="21.75" customHeight="1">
      <c r="B142" s="33"/>
      <c r="C142" s="137" t="s">
        <v>216</v>
      </c>
      <c r="D142" s="137" t="s">
        <v>185</v>
      </c>
      <c r="E142" s="138" t="s">
        <v>1898</v>
      </c>
      <c r="F142" s="139" t="s">
        <v>1899</v>
      </c>
      <c r="G142" s="140" t="s">
        <v>188</v>
      </c>
      <c r="H142" s="141">
        <v>897</v>
      </c>
      <c r="I142" s="142"/>
      <c r="J142" s="143">
        <f>ROUND(I142*H142,2)</f>
        <v>0</v>
      </c>
      <c r="K142" s="139" t="s">
        <v>189</v>
      </c>
      <c r="L142" s="33"/>
      <c r="M142" s="144" t="s">
        <v>1</v>
      </c>
      <c r="N142" s="145" t="s">
        <v>52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190</v>
      </c>
      <c r="AT142" s="148" t="s">
        <v>185</v>
      </c>
      <c r="AU142" s="148" t="s">
        <v>96</v>
      </c>
      <c r="AY142" s="17" t="s">
        <v>183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94</v>
      </c>
      <c r="BK142" s="149">
        <f>ROUND(I142*H142,2)</f>
        <v>0</v>
      </c>
      <c r="BL142" s="17" t="s">
        <v>190</v>
      </c>
      <c r="BM142" s="148" t="s">
        <v>2006</v>
      </c>
    </row>
    <row r="143" spans="2:65" s="12" customFormat="1" ht="11.25">
      <c r="B143" s="150"/>
      <c r="D143" s="151" t="s">
        <v>192</v>
      </c>
      <c r="E143" s="152" t="s">
        <v>1</v>
      </c>
      <c r="F143" s="153" t="s">
        <v>2007</v>
      </c>
      <c r="H143" s="154">
        <v>897</v>
      </c>
      <c r="I143" s="155"/>
      <c r="L143" s="150"/>
      <c r="M143" s="156"/>
      <c r="T143" s="157"/>
      <c r="AT143" s="152" t="s">
        <v>192</v>
      </c>
      <c r="AU143" s="152" t="s">
        <v>96</v>
      </c>
      <c r="AV143" s="12" t="s">
        <v>96</v>
      </c>
      <c r="AW143" s="12" t="s">
        <v>42</v>
      </c>
      <c r="AX143" s="12" t="s">
        <v>94</v>
      </c>
      <c r="AY143" s="152" t="s">
        <v>183</v>
      </c>
    </row>
    <row r="144" spans="2:65" s="1" customFormat="1" ht="21.75" customHeight="1">
      <c r="B144" s="33"/>
      <c r="C144" s="176" t="s">
        <v>222</v>
      </c>
      <c r="D144" s="176" t="s">
        <v>511</v>
      </c>
      <c r="E144" s="177" t="s">
        <v>1902</v>
      </c>
      <c r="F144" s="178" t="s">
        <v>1903</v>
      </c>
      <c r="G144" s="179" t="s">
        <v>488</v>
      </c>
      <c r="H144" s="180">
        <v>9.0079999999999991</v>
      </c>
      <c r="I144" s="181"/>
      <c r="J144" s="182">
        <f>ROUND(I144*H144,2)</f>
        <v>0</v>
      </c>
      <c r="K144" s="178" t="s">
        <v>1904</v>
      </c>
      <c r="L144" s="183"/>
      <c r="M144" s="184" t="s">
        <v>1</v>
      </c>
      <c r="N144" s="185" t="s">
        <v>52</v>
      </c>
      <c r="P144" s="146">
        <f>O144*H144</f>
        <v>0</v>
      </c>
      <c r="Q144" s="146">
        <v>1</v>
      </c>
      <c r="R144" s="146">
        <f>Q144*H144</f>
        <v>9.0079999999999991</v>
      </c>
      <c r="S144" s="146">
        <v>0</v>
      </c>
      <c r="T144" s="147">
        <f>S144*H144</f>
        <v>0</v>
      </c>
      <c r="AR144" s="148" t="s">
        <v>235</v>
      </c>
      <c r="AT144" s="148" t="s">
        <v>511</v>
      </c>
      <c r="AU144" s="148" t="s">
        <v>96</v>
      </c>
      <c r="AY144" s="17" t="s">
        <v>183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94</v>
      </c>
      <c r="BK144" s="149">
        <f>ROUND(I144*H144,2)</f>
        <v>0</v>
      </c>
      <c r="BL144" s="17" t="s">
        <v>190</v>
      </c>
      <c r="BM144" s="148" t="s">
        <v>2008</v>
      </c>
    </row>
    <row r="145" spans="2:65" s="13" customFormat="1" ht="11.25">
      <c r="B145" s="158"/>
      <c r="D145" s="151" t="s">
        <v>192</v>
      </c>
      <c r="E145" s="159" t="s">
        <v>1</v>
      </c>
      <c r="F145" s="160" t="s">
        <v>1906</v>
      </c>
      <c r="H145" s="159" t="s">
        <v>1</v>
      </c>
      <c r="I145" s="161"/>
      <c r="L145" s="158"/>
      <c r="M145" s="162"/>
      <c r="T145" s="163"/>
      <c r="AT145" s="159" t="s">
        <v>192</v>
      </c>
      <c r="AU145" s="159" t="s">
        <v>96</v>
      </c>
      <c r="AV145" s="13" t="s">
        <v>94</v>
      </c>
      <c r="AW145" s="13" t="s">
        <v>42</v>
      </c>
      <c r="AX145" s="13" t="s">
        <v>87</v>
      </c>
      <c r="AY145" s="159" t="s">
        <v>183</v>
      </c>
    </row>
    <row r="146" spans="2:65" s="12" customFormat="1" ht="11.25">
      <c r="B146" s="150"/>
      <c r="D146" s="151" t="s">
        <v>192</v>
      </c>
      <c r="E146" s="152" t="s">
        <v>1</v>
      </c>
      <c r="F146" s="153" t="s">
        <v>2009</v>
      </c>
      <c r="H146" s="154">
        <v>9.0079999999999991</v>
      </c>
      <c r="I146" s="155"/>
      <c r="L146" s="150"/>
      <c r="M146" s="156"/>
      <c r="T146" s="157"/>
      <c r="AT146" s="152" t="s">
        <v>192</v>
      </c>
      <c r="AU146" s="152" t="s">
        <v>96</v>
      </c>
      <c r="AV146" s="12" t="s">
        <v>96</v>
      </c>
      <c r="AW146" s="12" t="s">
        <v>42</v>
      </c>
      <c r="AX146" s="12" t="s">
        <v>94</v>
      </c>
      <c r="AY146" s="152" t="s">
        <v>183</v>
      </c>
    </row>
    <row r="147" spans="2:65" s="1" customFormat="1" ht="21.75" customHeight="1">
      <c r="B147" s="33"/>
      <c r="C147" s="137" t="s">
        <v>227</v>
      </c>
      <c r="D147" s="137" t="s">
        <v>185</v>
      </c>
      <c r="E147" s="138" t="s">
        <v>687</v>
      </c>
      <c r="F147" s="139" t="s">
        <v>688</v>
      </c>
      <c r="G147" s="140" t="s">
        <v>514</v>
      </c>
      <c r="H147" s="141">
        <v>50</v>
      </c>
      <c r="I147" s="142"/>
      <c r="J147" s="143">
        <f>ROUND(I147*H147,2)</f>
        <v>0</v>
      </c>
      <c r="K147" s="139" t="s">
        <v>189</v>
      </c>
      <c r="L147" s="33"/>
      <c r="M147" s="144" t="s">
        <v>1</v>
      </c>
      <c r="N147" s="145" t="s">
        <v>52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190</v>
      </c>
      <c r="AT147" s="148" t="s">
        <v>185</v>
      </c>
      <c r="AU147" s="148" t="s">
        <v>96</v>
      </c>
      <c r="AY147" s="17" t="s">
        <v>183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94</v>
      </c>
      <c r="BK147" s="149">
        <f>ROUND(I147*H147,2)</f>
        <v>0</v>
      </c>
      <c r="BL147" s="17" t="s">
        <v>190</v>
      </c>
      <c r="BM147" s="148" t="s">
        <v>2010</v>
      </c>
    </row>
    <row r="148" spans="2:65" s="12" customFormat="1" ht="11.25">
      <c r="B148" s="150"/>
      <c r="D148" s="151" t="s">
        <v>192</v>
      </c>
      <c r="E148" s="152" t="s">
        <v>1</v>
      </c>
      <c r="F148" s="153" t="s">
        <v>2011</v>
      </c>
      <c r="H148" s="154">
        <v>50</v>
      </c>
      <c r="I148" s="155"/>
      <c r="L148" s="150"/>
      <c r="M148" s="156"/>
      <c r="T148" s="157"/>
      <c r="AT148" s="152" t="s">
        <v>192</v>
      </c>
      <c r="AU148" s="152" t="s">
        <v>96</v>
      </c>
      <c r="AV148" s="12" t="s">
        <v>96</v>
      </c>
      <c r="AW148" s="12" t="s">
        <v>42</v>
      </c>
      <c r="AX148" s="12" t="s">
        <v>94</v>
      </c>
      <c r="AY148" s="152" t="s">
        <v>183</v>
      </c>
    </row>
    <row r="149" spans="2:65" s="1" customFormat="1" ht="24.2" customHeight="1">
      <c r="B149" s="33"/>
      <c r="C149" s="137" t="s">
        <v>235</v>
      </c>
      <c r="D149" s="137" t="s">
        <v>185</v>
      </c>
      <c r="E149" s="138" t="s">
        <v>697</v>
      </c>
      <c r="F149" s="139" t="s">
        <v>698</v>
      </c>
      <c r="G149" s="140" t="s">
        <v>514</v>
      </c>
      <c r="H149" s="141">
        <v>250</v>
      </c>
      <c r="I149" s="142"/>
      <c r="J149" s="143">
        <f>ROUND(I149*H149,2)</f>
        <v>0</v>
      </c>
      <c r="K149" s="139" t="s">
        <v>189</v>
      </c>
      <c r="L149" s="33"/>
      <c r="M149" s="144" t="s">
        <v>1</v>
      </c>
      <c r="N149" s="145" t="s">
        <v>52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190</v>
      </c>
      <c r="AT149" s="148" t="s">
        <v>185</v>
      </c>
      <c r="AU149" s="148" t="s">
        <v>96</v>
      </c>
      <c r="AY149" s="17" t="s">
        <v>183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94</v>
      </c>
      <c r="BK149" s="149">
        <f>ROUND(I149*H149,2)</f>
        <v>0</v>
      </c>
      <c r="BL149" s="17" t="s">
        <v>190</v>
      </c>
      <c r="BM149" s="148" t="s">
        <v>2012</v>
      </c>
    </row>
    <row r="150" spans="2:65" s="12" customFormat="1" ht="11.25">
      <c r="B150" s="150"/>
      <c r="D150" s="151" t="s">
        <v>192</v>
      </c>
      <c r="E150" s="152" t="s">
        <v>1</v>
      </c>
      <c r="F150" s="153" t="s">
        <v>2013</v>
      </c>
      <c r="H150" s="154">
        <v>250</v>
      </c>
      <c r="I150" s="155"/>
      <c r="L150" s="150"/>
      <c r="M150" s="156"/>
      <c r="T150" s="157"/>
      <c r="AT150" s="152" t="s">
        <v>192</v>
      </c>
      <c r="AU150" s="152" t="s">
        <v>96</v>
      </c>
      <c r="AV150" s="12" t="s">
        <v>96</v>
      </c>
      <c r="AW150" s="12" t="s">
        <v>42</v>
      </c>
      <c r="AX150" s="12" t="s">
        <v>94</v>
      </c>
      <c r="AY150" s="152" t="s">
        <v>183</v>
      </c>
    </row>
    <row r="151" spans="2:65" s="1" customFormat="1" ht="16.5" customHeight="1">
      <c r="B151" s="33"/>
      <c r="C151" s="137" t="s">
        <v>242</v>
      </c>
      <c r="D151" s="137" t="s">
        <v>185</v>
      </c>
      <c r="E151" s="138" t="s">
        <v>723</v>
      </c>
      <c r="F151" s="139" t="s">
        <v>724</v>
      </c>
      <c r="G151" s="140" t="s">
        <v>514</v>
      </c>
      <c r="H151" s="141">
        <v>50</v>
      </c>
      <c r="I151" s="142"/>
      <c r="J151" s="143">
        <f>ROUND(I151*H151,2)</f>
        <v>0</v>
      </c>
      <c r="K151" s="139" t="s">
        <v>189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190</v>
      </c>
      <c r="AT151" s="148" t="s">
        <v>185</v>
      </c>
      <c r="AU151" s="148" t="s">
        <v>96</v>
      </c>
      <c r="AY151" s="17" t="s">
        <v>183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190</v>
      </c>
      <c r="BM151" s="148" t="s">
        <v>2014</v>
      </c>
    </row>
    <row r="152" spans="2:65" s="12" customFormat="1" ht="11.25">
      <c r="B152" s="150"/>
      <c r="D152" s="151" t="s">
        <v>192</v>
      </c>
      <c r="E152" s="152" t="s">
        <v>1</v>
      </c>
      <c r="F152" s="153" t="s">
        <v>2011</v>
      </c>
      <c r="H152" s="154">
        <v>50</v>
      </c>
      <c r="I152" s="155"/>
      <c r="L152" s="150"/>
      <c r="M152" s="156"/>
      <c r="T152" s="157"/>
      <c r="AT152" s="152" t="s">
        <v>192</v>
      </c>
      <c r="AU152" s="152" t="s">
        <v>96</v>
      </c>
      <c r="AV152" s="12" t="s">
        <v>96</v>
      </c>
      <c r="AW152" s="12" t="s">
        <v>42</v>
      </c>
      <c r="AX152" s="12" t="s">
        <v>94</v>
      </c>
      <c r="AY152" s="152" t="s">
        <v>183</v>
      </c>
    </row>
    <row r="153" spans="2:65" s="1" customFormat="1" ht="16.5" customHeight="1">
      <c r="B153" s="33"/>
      <c r="C153" s="137" t="s">
        <v>248</v>
      </c>
      <c r="D153" s="137" t="s">
        <v>185</v>
      </c>
      <c r="E153" s="138" t="s">
        <v>730</v>
      </c>
      <c r="F153" s="139" t="s">
        <v>731</v>
      </c>
      <c r="G153" s="140" t="s">
        <v>188</v>
      </c>
      <c r="H153" s="141">
        <v>1000</v>
      </c>
      <c r="I153" s="142"/>
      <c r="J153" s="143">
        <f>ROUND(I153*H153,2)</f>
        <v>0</v>
      </c>
      <c r="K153" s="139" t="s">
        <v>189</v>
      </c>
      <c r="L153" s="33"/>
      <c r="M153" s="144" t="s">
        <v>1</v>
      </c>
      <c r="N153" s="145" t="s">
        <v>52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190</v>
      </c>
      <c r="AT153" s="148" t="s">
        <v>185</v>
      </c>
      <c r="AU153" s="148" t="s">
        <v>96</v>
      </c>
      <c r="AY153" s="17" t="s">
        <v>183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94</v>
      </c>
      <c r="BK153" s="149">
        <f>ROUND(I153*H153,2)</f>
        <v>0</v>
      </c>
      <c r="BL153" s="17" t="s">
        <v>190</v>
      </c>
      <c r="BM153" s="148" t="s">
        <v>2015</v>
      </c>
    </row>
    <row r="154" spans="2:65" s="12" customFormat="1" ht="11.25">
      <c r="B154" s="150"/>
      <c r="D154" s="151" t="s">
        <v>192</v>
      </c>
      <c r="E154" s="152" t="s">
        <v>1</v>
      </c>
      <c r="F154" s="153" t="s">
        <v>2016</v>
      </c>
      <c r="H154" s="154">
        <v>1000</v>
      </c>
      <c r="I154" s="155"/>
      <c r="L154" s="150"/>
      <c r="M154" s="156"/>
      <c r="T154" s="157"/>
      <c r="AT154" s="152" t="s">
        <v>192</v>
      </c>
      <c r="AU154" s="152" t="s">
        <v>96</v>
      </c>
      <c r="AV154" s="12" t="s">
        <v>96</v>
      </c>
      <c r="AW154" s="12" t="s">
        <v>42</v>
      </c>
      <c r="AX154" s="12" t="s">
        <v>94</v>
      </c>
      <c r="AY154" s="152" t="s">
        <v>183</v>
      </c>
    </row>
    <row r="155" spans="2:65" s="1" customFormat="1" ht="21.75" customHeight="1">
      <c r="B155" s="33"/>
      <c r="C155" s="137" t="s">
        <v>255</v>
      </c>
      <c r="D155" s="137" t="s">
        <v>185</v>
      </c>
      <c r="E155" s="138" t="s">
        <v>1915</v>
      </c>
      <c r="F155" s="139" t="s">
        <v>1916</v>
      </c>
      <c r="G155" s="140" t="s">
        <v>188</v>
      </c>
      <c r="H155" s="141">
        <v>2000</v>
      </c>
      <c r="I155" s="142"/>
      <c r="J155" s="143">
        <f>ROUND(I155*H155,2)</f>
        <v>0</v>
      </c>
      <c r="K155" s="139" t="s">
        <v>189</v>
      </c>
      <c r="L155" s="33"/>
      <c r="M155" s="144" t="s">
        <v>1</v>
      </c>
      <c r="N155" s="145" t="s">
        <v>52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190</v>
      </c>
      <c r="AT155" s="148" t="s">
        <v>185</v>
      </c>
      <c r="AU155" s="148" t="s">
        <v>96</v>
      </c>
      <c r="AY155" s="17" t="s">
        <v>183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94</v>
      </c>
      <c r="BK155" s="149">
        <f>ROUND(I155*H155,2)</f>
        <v>0</v>
      </c>
      <c r="BL155" s="17" t="s">
        <v>190</v>
      </c>
      <c r="BM155" s="148" t="s">
        <v>2017</v>
      </c>
    </row>
    <row r="156" spans="2:65" s="12" customFormat="1" ht="11.25">
      <c r="B156" s="150"/>
      <c r="D156" s="151" t="s">
        <v>192</v>
      </c>
      <c r="E156" s="152" t="s">
        <v>1</v>
      </c>
      <c r="F156" s="153" t="s">
        <v>2018</v>
      </c>
      <c r="H156" s="154">
        <v>2000</v>
      </c>
      <c r="I156" s="155"/>
      <c r="L156" s="150"/>
      <c r="M156" s="156"/>
      <c r="T156" s="157"/>
      <c r="AT156" s="152" t="s">
        <v>192</v>
      </c>
      <c r="AU156" s="152" t="s">
        <v>96</v>
      </c>
      <c r="AV156" s="12" t="s">
        <v>96</v>
      </c>
      <c r="AW156" s="12" t="s">
        <v>42</v>
      </c>
      <c r="AX156" s="12" t="s">
        <v>94</v>
      </c>
      <c r="AY156" s="152" t="s">
        <v>183</v>
      </c>
    </row>
    <row r="157" spans="2:65" s="1" customFormat="1" ht="16.5" customHeight="1">
      <c r="B157" s="33"/>
      <c r="C157" s="137" t="s">
        <v>267</v>
      </c>
      <c r="D157" s="137" t="s">
        <v>185</v>
      </c>
      <c r="E157" s="138" t="s">
        <v>1732</v>
      </c>
      <c r="F157" s="139" t="s">
        <v>1733</v>
      </c>
      <c r="G157" s="140" t="s">
        <v>188</v>
      </c>
      <c r="H157" s="141">
        <v>2000</v>
      </c>
      <c r="I157" s="142"/>
      <c r="J157" s="143">
        <f>ROUND(I157*H157,2)</f>
        <v>0</v>
      </c>
      <c r="K157" s="139" t="s">
        <v>189</v>
      </c>
      <c r="L157" s="33"/>
      <c r="M157" s="144" t="s">
        <v>1</v>
      </c>
      <c r="N157" s="145" t="s">
        <v>52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190</v>
      </c>
      <c r="AT157" s="148" t="s">
        <v>185</v>
      </c>
      <c r="AU157" s="148" t="s">
        <v>96</v>
      </c>
      <c r="AY157" s="17" t="s">
        <v>183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94</v>
      </c>
      <c r="BK157" s="149">
        <f>ROUND(I157*H157,2)</f>
        <v>0</v>
      </c>
      <c r="BL157" s="17" t="s">
        <v>190</v>
      </c>
      <c r="BM157" s="148" t="s">
        <v>2019</v>
      </c>
    </row>
    <row r="158" spans="2:65" s="12" customFormat="1" ht="11.25">
      <c r="B158" s="150"/>
      <c r="D158" s="151" t="s">
        <v>192</v>
      </c>
      <c r="E158" s="152" t="s">
        <v>1</v>
      </c>
      <c r="F158" s="153" t="s">
        <v>2020</v>
      </c>
      <c r="H158" s="154">
        <v>1000</v>
      </c>
      <c r="I158" s="155"/>
      <c r="L158" s="150"/>
      <c r="M158" s="156"/>
      <c r="T158" s="157"/>
      <c r="AT158" s="152" t="s">
        <v>192</v>
      </c>
      <c r="AU158" s="152" t="s">
        <v>96</v>
      </c>
      <c r="AV158" s="12" t="s">
        <v>96</v>
      </c>
      <c r="AW158" s="12" t="s">
        <v>42</v>
      </c>
      <c r="AX158" s="12" t="s">
        <v>87</v>
      </c>
      <c r="AY158" s="152" t="s">
        <v>183</v>
      </c>
    </row>
    <row r="159" spans="2:65" s="12" customFormat="1" ht="11.25">
      <c r="B159" s="150"/>
      <c r="D159" s="151" t="s">
        <v>192</v>
      </c>
      <c r="E159" s="152" t="s">
        <v>1</v>
      </c>
      <c r="F159" s="153" t="s">
        <v>2021</v>
      </c>
      <c r="H159" s="154">
        <v>1000</v>
      </c>
      <c r="I159" s="155"/>
      <c r="L159" s="150"/>
      <c r="M159" s="156"/>
      <c r="T159" s="157"/>
      <c r="AT159" s="152" t="s">
        <v>192</v>
      </c>
      <c r="AU159" s="152" t="s">
        <v>96</v>
      </c>
      <c r="AV159" s="12" t="s">
        <v>96</v>
      </c>
      <c r="AW159" s="12" t="s">
        <v>42</v>
      </c>
      <c r="AX159" s="12" t="s">
        <v>87</v>
      </c>
      <c r="AY159" s="152" t="s">
        <v>183</v>
      </c>
    </row>
    <row r="160" spans="2:65" s="14" customFormat="1" ht="11.25">
      <c r="B160" s="164"/>
      <c r="D160" s="151" t="s">
        <v>192</v>
      </c>
      <c r="E160" s="165" t="s">
        <v>1</v>
      </c>
      <c r="F160" s="166" t="s">
        <v>202</v>
      </c>
      <c r="H160" s="167">
        <v>2000</v>
      </c>
      <c r="I160" s="168"/>
      <c r="L160" s="164"/>
      <c r="M160" s="169"/>
      <c r="T160" s="170"/>
      <c r="AT160" s="165" t="s">
        <v>192</v>
      </c>
      <c r="AU160" s="165" t="s">
        <v>96</v>
      </c>
      <c r="AV160" s="14" t="s">
        <v>203</v>
      </c>
      <c r="AW160" s="14" t="s">
        <v>42</v>
      </c>
      <c r="AX160" s="14" t="s">
        <v>94</v>
      </c>
      <c r="AY160" s="165" t="s">
        <v>183</v>
      </c>
    </row>
    <row r="161" spans="2:65" s="1" customFormat="1" ht="21.75" customHeight="1">
      <c r="B161" s="33"/>
      <c r="C161" s="137" t="s">
        <v>275</v>
      </c>
      <c r="D161" s="137" t="s">
        <v>185</v>
      </c>
      <c r="E161" s="138" t="s">
        <v>1922</v>
      </c>
      <c r="F161" s="139" t="s">
        <v>1923</v>
      </c>
      <c r="G161" s="140" t="s">
        <v>188</v>
      </c>
      <c r="H161" s="141">
        <v>1000</v>
      </c>
      <c r="I161" s="142"/>
      <c r="J161" s="143">
        <f>ROUND(I161*H161,2)</f>
        <v>0</v>
      </c>
      <c r="K161" s="139" t="s">
        <v>189</v>
      </c>
      <c r="L161" s="33"/>
      <c r="M161" s="144" t="s">
        <v>1</v>
      </c>
      <c r="N161" s="145" t="s">
        <v>52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190</v>
      </c>
      <c r="AT161" s="148" t="s">
        <v>185</v>
      </c>
      <c r="AU161" s="148" t="s">
        <v>96</v>
      </c>
      <c r="AY161" s="17" t="s">
        <v>183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94</v>
      </c>
      <c r="BK161" s="149">
        <f>ROUND(I161*H161,2)</f>
        <v>0</v>
      </c>
      <c r="BL161" s="17" t="s">
        <v>190</v>
      </c>
      <c r="BM161" s="148" t="s">
        <v>2022</v>
      </c>
    </row>
    <row r="162" spans="2:65" s="12" customFormat="1" ht="11.25">
      <c r="B162" s="150"/>
      <c r="D162" s="151" t="s">
        <v>192</v>
      </c>
      <c r="E162" s="152" t="s">
        <v>1</v>
      </c>
      <c r="F162" s="153" t="s">
        <v>2023</v>
      </c>
      <c r="H162" s="154">
        <v>1000</v>
      </c>
      <c r="I162" s="155"/>
      <c r="L162" s="150"/>
      <c r="M162" s="156"/>
      <c r="T162" s="157"/>
      <c r="AT162" s="152" t="s">
        <v>192</v>
      </c>
      <c r="AU162" s="152" t="s">
        <v>96</v>
      </c>
      <c r="AV162" s="12" t="s">
        <v>96</v>
      </c>
      <c r="AW162" s="12" t="s">
        <v>42</v>
      </c>
      <c r="AX162" s="12" t="s">
        <v>94</v>
      </c>
      <c r="AY162" s="152" t="s">
        <v>183</v>
      </c>
    </row>
    <row r="163" spans="2:65" s="1" customFormat="1" ht="16.5" customHeight="1">
      <c r="B163" s="33"/>
      <c r="C163" s="176" t="s">
        <v>281</v>
      </c>
      <c r="D163" s="176" t="s">
        <v>511</v>
      </c>
      <c r="E163" s="177" t="s">
        <v>1926</v>
      </c>
      <c r="F163" s="178" t="s">
        <v>1927</v>
      </c>
      <c r="G163" s="179" t="s">
        <v>514</v>
      </c>
      <c r="H163" s="180">
        <v>30.9</v>
      </c>
      <c r="I163" s="181"/>
      <c r="J163" s="182">
        <f>ROUND(I163*H163,2)</f>
        <v>0</v>
      </c>
      <c r="K163" s="178" t="s">
        <v>189</v>
      </c>
      <c r="L163" s="183"/>
      <c r="M163" s="184" t="s">
        <v>1</v>
      </c>
      <c r="N163" s="185" t="s">
        <v>52</v>
      </c>
      <c r="P163" s="146">
        <f>O163*H163</f>
        <v>0</v>
      </c>
      <c r="Q163" s="146">
        <v>0.21</v>
      </c>
      <c r="R163" s="146">
        <f>Q163*H163</f>
        <v>6.4889999999999999</v>
      </c>
      <c r="S163" s="146">
        <v>0</v>
      </c>
      <c r="T163" s="147">
        <f>S163*H163</f>
        <v>0</v>
      </c>
      <c r="AR163" s="148" t="s">
        <v>235</v>
      </c>
      <c r="AT163" s="148" t="s">
        <v>511</v>
      </c>
      <c r="AU163" s="148" t="s">
        <v>96</v>
      </c>
      <c r="AY163" s="17" t="s">
        <v>183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94</v>
      </c>
      <c r="BK163" s="149">
        <f>ROUND(I163*H163,2)</f>
        <v>0</v>
      </c>
      <c r="BL163" s="17" t="s">
        <v>190</v>
      </c>
      <c r="BM163" s="148" t="s">
        <v>2024</v>
      </c>
    </row>
    <row r="164" spans="2:65" s="12" customFormat="1" ht="11.25">
      <c r="B164" s="150"/>
      <c r="D164" s="151" t="s">
        <v>192</v>
      </c>
      <c r="E164" s="152" t="s">
        <v>1</v>
      </c>
      <c r="F164" s="153" t="s">
        <v>2025</v>
      </c>
      <c r="H164" s="154">
        <v>30.9</v>
      </c>
      <c r="I164" s="155"/>
      <c r="L164" s="150"/>
      <c r="M164" s="156"/>
      <c r="T164" s="157"/>
      <c r="AT164" s="152" t="s">
        <v>192</v>
      </c>
      <c r="AU164" s="152" t="s">
        <v>96</v>
      </c>
      <c r="AV164" s="12" t="s">
        <v>96</v>
      </c>
      <c r="AW164" s="12" t="s">
        <v>42</v>
      </c>
      <c r="AX164" s="12" t="s">
        <v>94</v>
      </c>
      <c r="AY164" s="152" t="s">
        <v>183</v>
      </c>
    </row>
    <row r="165" spans="2:65" s="1" customFormat="1" ht="24.2" customHeight="1">
      <c r="B165" s="33"/>
      <c r="C165" s="137" t="s">
        <v>8</v>
      </c>
      <c r="D165" s="137" t="s">
        <v>185</v>
      </c>
      <c r="E165" s="138" t="s">
        <v>2026</v>
      </c>
      <c r="F165" s="139" t="s">
        <v>2027</v>
      </c>
      <c r="G165" s="140" t="s">
        <v>188</v>
      </c>
      <c r="H165" s="141">
        <v>1000</v>
      </c>
      <c r="I165" s="142"/>
      <c r="J165" s="143">
        <f>ROUND(I165*H165,2)</f>
        <v>0</v>
      </c>
      <c r="K165" s="139" t="s">
        <v>189</v>
      </c>
      <c r="L165" s="33"/>
      <c r="M165" s="144" t="s">
        <v>1</v>
      </c>
      <c r="N165" s="145" t="s">
        <v>52</v>
      </c>
      <c r="P165" s="146">
        <f>O165*H165</f>
        <v>0</v>
      </c>
      <c r="Q165" s="146">
        <v>0</v>
      </c>
      <c r="R165" s="146">
        <f>Q165*H165</f>
        <v>0</v>
      </c>
      <c r="S165" s="146">
        <v>0</v>
      </c>
      <c r="T165" s="147">
        <f>S165*H165</f>
        <v>0</v>
      </c>
      <c r="AR165" s="148" t="s">
        <v>190</v>
      </c>
      <c r="AT165" s="148" t="s">
        <v>185</v>
      </c>
      <c r="AU165" s="148" t="s">
        <v>96</v>
      </c>
      <c r="AY165" s="17" t="s">
        <v>183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94</v>
      </c>
      <c r="BK165" s="149">
        <f>ROUND(I165*H165,2)</f>
        <v>0</v>
      </c>
      <c r="BL165" s="17" t="s">
        <v>190</v>
      </c>
      <c r="BM165" s="148" t="s">
        <v>2028</v>
      </c>
    </row>
    <row r="166" spans="2:65" s="12" customFormat="1" ht="11.25">
      <c r="B166" s="150"/>
      <c r="D166" s="151" t="s">
        <v>192</v>
      </c>
      <c r="E166" s="152" t="s">
        <v>1</v>
      </c>
      <c r="F166" s="153" t="s">
        <v>2029</v>
      </c>
      <c r="H166" s="154">
        <v>1000</v>
      </c>
      <c r="I166" s="155"/>
      <c r="L166" s="150"/>
      <c r="M166" s="156"/>
      <c r="T166" s="157"/>
      <c r="AT166" s="152" t="s">
        <v>192</v>
      </c>
      <c r="AU166" s="152" t="s">
        <v>96</v>
      </c>
      <c r="AV166" s="12" t="s">
        <v>96</v>
      </c>
      <c r="AW166" s="12" t="s">
        <v>42</v>
      </c>
      <c r="AX166" s="12" t="s">
        <v>94</v>
      </c>
      <c r="AY166" s="152" t="s">
        <v>183</v>
      </c>
    </row>
    <row r="167" spans="2:65" s="1" customFormat="1" ht="16.5" customHeight="1">
      <c r="B167" s="33"/>
      <c r="C167" s="137" t="s">
        <v>290</v>
      </c>
      <c r="D167" s="137" t="s">
        <v>185</v>
      </c>
      <c r="E167" s="138" t="s">
        <v>1737</v>
      </c>
      <c r="F167" s="139" t="s">
        <v>1738</v>
      </c>
      <c r="G167" s="140" t="s">
        <v>188</v>
      </c>
      <c r="H167" s="141">
        <v>3000</v>
      </c>
      <c r="I167" s="142"/>
      <c r="J167" s="143">
        <f>ROUND(I167*H167,2)</f>
        <v>0</v>
      </c>
      <c r="K167" s="139" t="s">
        <v>189</v>
      </c>
      <c r="L167" s="33"/>
      <c r="M167" s="144" t="s">
        <v>1</v>
      </c>
      <c r="N167" s="145" t="s">
        <v>52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AR167" s="148" t="s">
        <v>190</v>
      </c>
      <c r="AT167" s="148" t="s">
        <v>185</v>
      </c>
      <c r="AU167" s="148" t="s">
        <v>96</v>
      </c>
      <c r="AY167" s="17" t="s">
        <v>183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94</v>
      </c>
      <c r="BK167" s="149">
        <f>ROUND(I167*H167,2)</f>
        <v>0</v>
      </c>
      <c r="BL167" s="17" t="s">
        <v>190</v>
      </c>
      <c r="BM167" s="148" t="s">
        <v>2030</v>
      </c>
    </row>
    <row r="168" spans="2:65" s="12" customFormat="1" ht="11.25">
      <c r="B168" s="150"/>
      <c r="D168" s="151" t="s">
        <v>192</v>
      </c>
      <c r="E168" s="152" t="s">
        <v>1</v>
      </c>
      <c r="F168" s="153" t="s">
        <v>2031</v>
      </c>
      <c r="H168" s="154">
        <v>3000</v>
      </c>
      <c r="I168" s="155"/>
      <c r="L168" s="150"/>
      <c r="M168" s="156"/>
      <c r="T168" s="157"/>
      <c r="AT168" s="152" t="s">
        <v>192</v>
      </c>
      <c r="AU168" s="152" t="s">
        <v>96</v>
      </c>
      <c r="AV168" s="12" t="s">
        <v>96</v>
      </c>
      <c r="AW168" s="12" t="s">
        <v>42</v>
      </c>
      <c r="AX168" s="12" t="s">
        <v>94</v>
      </c>
      <c r="AY168" s="152" t="s">
        <v>183</v>
      </c>
    </row>
    <row r="169" spans="2:65" s="1" customFormat="1" ht="16.5" customHeight="1">
      <c r="B169" s="33"/>
      <c r="C169" s="137" t="s">
        <v>294</v>
      </c>
      <c r="D169" s="137" t="s">
        <v>185</v>
      </c>
      <c r="E169" s="138" t="s">
        <v>2032</v>
      </c>
      <c r="F169" s="139" t="s">
        <v>2033</v>
      </c>
      <c r="G169" s="140" t="s">
        <v>188</v>
      </c>
      <c r="H169" s="141">
        <v>1897</v>
      </c>
      <c r="I169" s="142"/>
      <c r="J169" s="143">
        <f>ROUND(I169*H169,2)</f>
        <v>0</v>
      </c>
      <c r="K169" s="139" t="s">
        <v>189</v>
      </c>
      <c r="L169" s="33"/>
      <c r="M169" s="144" t="s">
        <v>1</v>
      </c>
      <c r="N169" s="145" t="s">
        <v>52</v>
      </c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AR169" s="148" t="s">
        <v>190</v>
      </c>
      <c r="AT169" s="148" t="s">
        <v>185</v>
      </c>
      <c r="AU169" s="148" t="s">
        <v>96</v>
      </c>
      <c r="AY169" s="17" t="s">
        <v>183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94</v>
      </c>
      <c r="BK169" s="149">
        <f>ROUND(I169*H169,2)</f>
        <v>0</v>
      </c>
      <c r="BL169" s="17" t="s">
        <v>190</v>
      </c>
      <c r="BM169" s="148" t="s">
        <v>2034</v>
      </c>
    </row>
    <row r="170" spans="2:65" s="12" customFormat="1" ht="11.25">
      <c r="B170" s="150"/>
      <c r="D170" s="151" t="s">
        <v>192</v>
      </c>
      <c r="E170" s="152" t="s">
        <v>1</v>
      </c>
      <c r="F170" s="153" t="s">
        <v>2035</v>
      </c>
      <c r="H170" s="154">
        <v>1897</v>
      </c>
      <c r="I170" s="155"/>
      <c r="L170" s="150"/>
      <c r="M170" s="156"/>
      <c r="T170" s="157"/>
      <c r="AT170" s="152" t="s">
        <v>192</v>
      </c>
      <c r="AU170" s="152" t="s">
        <v>96</v>
      </c>
      <c r="AV170" s="12" t="s">
        <v>96</v>
      </c>
      <c r="AW170" s="12" t="s">
        <v>42</v>
      </c>
      <c r="AX170" s="12" t="s">
        <v>94</v>
      </c>
      <c r="AY170" s="152" t="s">
        <v>183</v>
      </c>
    </row>
    <row r="171" spans="2:65" s="1" customFormat="1" ht="33" customHeight="1">
      <c r="B171" s="33"/>
      <c r="C171" s="176" t="s">
        <v>298</v>
      </c>
      <c r="D171" s="176" t="s">
        <v>511</v>
      </c>
      <c r="E171" s="177" t="s">
        <v>2036</v>
      </c>
      <c r="F171" s="178" t="s">
        <v>2037</v>
      </c>
      <c r="G171" s="179" t="s">
        <v>1308</v>
      </c>
      <c r="H171" s="180">
        <v>35.17</v>
      </c>
      <c r="I171" s="181"/>
      <c r="J171" s="182">
        <f>ROUND(I171*H171,2)</f>
        <v>0</v>
      </c>
      <c r="K171" s="178" t="s">
        <v>230</v>
      </c>
      <c r="L171" s="183"/>
      <c r="M171" s="184" t="s">
        <v>1</v>
      </c>
      <c r="N171" s="185" t="s">
        <v>52</v>
      </c>
      <c r="P171" s="146">
        <f>O171*H171</f>
        <v>0</v>
      </c>
      <c r="Q171" s="146">
        <v>1E-3</v>
      </c>
      <c r="R171" s="146">
        <f>Q171*H171</f>
        <v>3.517E-2</v>
      </c>
      <c r="S171" s="146">
        <v>0</v>
      </c>
      <c r="T171" s="147">
        <f>S171*H171</f>
        <v>0</v>
      </c>
      <c r="AR171" s="148" t="s">
        <v>235</v>
      </c>
      <c r="AT171" s="148" t="s">
        <v>511</v>
      </c>
      <c r="AU171" s="148" t="s">
        <v>96</v>
      </c>
      <c r="AY171" s="17" t="s">
        <v>183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94</v>
      </c>
      <c r="BK171" s="149">
        <f>ROUND(I171*H171,2)</f>
        <v>0</v>
      </c>
      <c r="BL171" s="17" t="s">
        <v>190</v>
      </c>
      <c r="BM171" s="148" t="s">
        <v>2038</v>
      </c>
    </row>
    <row r="172" spans="2:65" s="12" customFormat="1" ht="11.25">
      <c r="B172" s="150"/>
      <c r="D172" s="151" t="s">
        <v>192</v>
      </c>
      <c r="E172" s="152" t="s">
        <v>1</v>
      </c>
      <c r="F172" s="153" t="s">
        <v>2039</v>
      </c>
      <c r="H172" s="154">
        <v>35.17</v>
      </c>
      <c r="I172" s="155"/>
      <c r="L172" s="150"/>
      <c r="M172" s="156"/>
      <c r="T172" s="157"/>
      <c r="AT172" s="152" t="s">
        <v>192</v>
      </c>
      <c r="AU172" s="152" t="s">
        <v>96</v>
      </c>
      <c r="AV172" s="12" t="s">
        <v>96</v>
      </c>
      <c r="AW172" s="12" t="s">
        <v>42</v>
      </c>
      <c r="AX172" s="12" t="s">
        <v>94</v>
      </c>
      <c r="AY172" s="152" t="s">
        <v>183</v>
      </c>
    </row>
    <row r="173" spans="2:65" s="13" customFormat="1" ht="11.25">
      <c r="B173" s="158"/>
      <c r="D173" s="151" t="s">
        <v>192</v>
      </c>
      <c r="E173" s="159" t="s">
        <v>1</v>
      </c>
      <c r="F173" s="160" t="s">
        <v>1946</v>
      </c>
      <c r="H173" s="159" t="s">
        <v>1</v>
      </c>
      <c r="I173" s="161"/>
      <c r="L173" s="158"/>
      <c r="M173" s="162"/>
      <c r="T173" s="163"/>
      <c r="AT173" s="159" t="s">
        <v>192</v>
      </c>
      <c r="AU173" s="159" t="s">
        <v>96</v>
      </c>
      <c r="AV173" s="13" t="s">
        <v>94</v>
      </c>
      <c r="AW173" s="13" t="s">
        <v>42</v>
      </c>
      <c r="AX173" s="13" t="s">
        <v>87</v>
      </c>
      <c r="AY173" s="159" t="s">
        <v>183</v>
      </c>
    </row>
    <row r="174" spans="2:65" s="1" customFormat="1" ht="16.5" customHeight="1">
      <c r="B174" s="33"/>
      <c r="C174" s="137" t="s">
        <v>289</v>
      </c>
      <c r="D174" s="137" t="s">
        <v>185</v>
      </c>
      <c r="E174" s="138" t="s">
        <v>1947</v>
      </c>
      <c r="F174" s="139" t="s">
        <v>1948</v>
      </c>
      <c r="G174" s="140" t="s">
        <v>488</v>
      </c>
      <c r="H174" s="141">
        <v>5.7000000000000002E-2</v>
      </c>
      <c r="I174" s="142"/>
      <c r="J174" s="143">
        <f>ROUND(I174*H174,2)</f>
        <v>0</v>
      </c>
      <c r="K174" s="139" t="s">
        <v>189</v>
      </c>
      <c r="L174" s="33"/>
      <c r="M174" s="144" t="s">
        <v>1</v>
      </c>
      <c r="N174" s="145" t="s">
        <v>52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190</v>
      </c>
      <c r="AT174" s="148" t="s">
        <v>185</v>
      </c>
      <c r="AU174" s="148" t="s">
        <v>96</v>
      </c>
      <c r="AY174" s="17" t="s">
        <v>183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94</v>
      </c>
      <c r="BK174" s="149">
        <f>ROUND(I174*H174,2)</f>
        <v>0</v>
      </c>
      <c r="BL174" s="17" t="s">
        <v>190</v>
      </c>
      <c r="BM174" s="148" t="s">
        <v>2040</v>
      </c>
    </row>
    <row r="175" spans="2:65" s="12" customFormat="1" ht="11.25">
      <c r="B175" s="150"/>
      <c r="D175" s="151" t="s">
        <v>192</v>
      </c>
      <c r="E175" s="152" t="s">
        <v>1</v>
      </c>
      <c r="F175" s="153" t="s">
        <v>2041</v>
      </c>
      <c r="H175" s="154">
        <v>0.03</v>
      </c>
      <c r="I175" s="155"/>
      <c r="L175" s="150"/>
      <c r="M175" s="156"/>
      <c r="T175" s="157"/>
      <c r="AT175" s="152" t="s">
        <v>192</v>
      </c>
      <c r="AU175" s="152" t="s">
        <v>96</v>
      </c>
      <c r="AV175" s="12" t="s">
        <v>96</v>
      </c>
      <c r="AW175" s="12" t="s">
        <v>42</v>
      </c>
      <c r="AX175" s="12" t="s">
        <v>87</v>
      </c>
      <c r="AY175" s="152" t="s">
        <v>183</v>
      </c>
    </row>
    <row r="176" spans="2:65" s="12" customFormat="1" ht="11.25">
      <c r="B176" s="150"/>
      <c r="D176" s="151" t="s">
        <v>192</v>
      </c>
      <c r="E176" s="152" t="s">
        <v>1</v>
      </c>
      <c r="F176" s="153" t="s">
        <v>2042</v>
      </c>
      <c r="H176" s="154">
        <v>2.7E-2</v>
      </c>
      <c r="I176" s="155"/>
      <c r="L176" s="150"/>
      <c r="M176" s="156"/>
      <c r="T176" s="157"/>
      <c r="AT176" s="152" t="s">
        <v>192</v>
      </c>
      <c r="AU176" s="152" t="s">
        <v>96</v>
      </c>
      <c r="AV176" s="12" t="s">
        <v>96</v>
      </c>
      <c r="AW176" s="12" t="s">
        <v>42</v>
      </c>
      <c r="AX176" s="12" t="s">
        <v>87</v>
      </c>
      <c r="AY176" s="152" t="s">
        <v>183</v>
      </c>
    </row>
    <row r="177" spans="2:65" s="14" customFormat="1" ht="11.25">
      <c r="B177" s="164"/>
      <c r="D177" s="151" t="s">
        <v>192</v>
      </c>
      <c r="E177" s="165" t="s">
        <v>1</v>
      </c>
      <c r="F177" s="166" t="s">
        <v>202</v>
      </c>
      <c r="H177" s="167">
        <v>5.7000000000000002E-2</v>
      </c>
      <c r="I177" s="168"/>
      <c r="L177" s="164"/>
      <c r="M177" s="169"/>
      <c r="T177" s="170"/>
      <c r="AT177" s="165" t="s">
        <v>192</v>
      </c>
      <c r="AU177" s="165" t="s">
        <v>96</v>
      </c>
      <c r="AV177" s="14" t="s">
        <v>203</v>
      </c>
      <c r="AW177" s="14" t="s">
        <v>42</v>
      </c>
      <c r="AX177" s="14" t="s">
        <v>94</v>
      </c>
      <c r="AY177" s="165" t="s">
        <v>183</v>
      </c>
    </row>
    <row r="178" spans="2:65" s="1" customFormat="1" ht="16.5" customHeight="1">
      <c r="B178" s="33"/>
      <c r="C178" s="176" t="s">
        <v>305</v>
      </c>
      <c r="D178" s="176" t="s">
        <v>511</v>
      </c>
      <c r="E178" s="177" t="s">
        <v>1952</v>
      </c>
      <c r="F178" s="178" t="s">
        <v>1953</v>
      </c>
      <c r="G178" s="179" t="s">
        <v>1308</v>
      </c>
      <c r="H178" s="180">
        <v>30.9</v>
      </c>
      <c r="I178" s="181"/>
      <c r="J178" s="182">
        <f>ROUND(I178*H178,2)</f>
        <v>0</v>
      </c>
      <c r="K178" s="178" t="s">
        <v>230</v>
      </c>
      <c r="L178" s="183"/>
      <c r="M178" s="184" t="s">
        <v>1</v>
      </c>
      <c r="N178" s="185" t="s">
        <v>52</v>
      </c>
      <c r="P178" s="146">
        <f>O178*H178</f>
        <v>0</v>
      </c>
      <c r="Q178" s="146">
        <v>1E-3</v>
      </c>
      <c r="R178" s="146">
        <f>Q178*H178</f>
        <v>3.09E-2</v>
      </c>
      <c r="S178" s="146">
        <v>0</v>
      </c>
      <c r="T178" s="147">
        <f>S178*H178</f>
        <v>0</v>
      </c>
      <c r="AR178" s="148" t="s">
        <v>235</v>
      </c>
      <c r="AT178" s="148" t="s">
        <v>511</v>
      </c>
      <c r="AU178" s="148" t="s">
        <v>96</v>
      </c>
      <c r="AY178" s="17" t="s">
        <v>183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94</v>
      </c>
      <c r="BK178" s="149">
        <f>ROUND(I178*H178,2)</f>
        <v>0</v>
      </c>
      <c r="BL178" s="17" t="s">
        <v>190</v>
      </c>
      <c r="BM178" s="148" t="s">
        <v>2043</v>
      </c>
    </row>
    <row r="179" spans="2:65" s="12" customFormat="1" ht="11.25">
      <c r="B179" s="150"/>
      <c r="D179" s="151" t="s">
        <v>192</v>
      </c>
      <c r="E179" s="152" t="s">
        <v>1</v>
      </c>
      <c r="F179" s="153" t="s">
        <v>2044</v>
      </c>
      <c r="H179" s="154">
        <v>30.9</v>
      </c>
      <c r="I179" s="155"/>
      <c r="L179" s="150"/>
      <c r="M179" s="156"/>
      <c r="T179" s="157"/>
      <c r="AT179" s="152" t="s">
        <v>192</v>
      </c>
      <c r="AU179" s="152" t="s">
        <v>96</v>
      </c>
      <c r="AV179" s="12" t="s">
        <v>96</v>
      </c>
      <c r="AW179" s="12" t="s">
        <v>42</v>
      </c>
      <c r="AX179" s="12" t="s">
        <v>94</v>
      </c>
      <c r="AY179" s="152" t="s">
        <v>183</v>
      </c>
    </row>
    <row r="180" spans="2:65" s="12" customFormat="1" ht="11.25">
      <c r="B180" s="150"/>
      <c r="D180" s="151" t="s">
        <v>192</v>
      </c>
      <c r="E180" s="152" t="s">
        <v>1</v>
      </c>
      <c r="F180" s="153" t="s">
        <v>2045</v>
      </c>
      <c r="H180" s="154">
        <v>27.716999999999999</v>
      </c>
      <c r="I180" s="155"/>
      <c r="L180" s="150"/>
      <c r="M180" s="156"/>
      <c r="T180" s="157"/>
      <c r="AT180" s="152" t="s">
        <v>192</v>
      </c>
      <c r="AU180" s="152" t="s">
        <v>96</v>
      </c>
      <c r="AV180" s="12" t="s">
        <v>96</v>
      </c>
      <c r="AW180" s="12" t="s">
        <v>42</v>
      </c>
      <c r="AX180" s="12" t="s">
        <v>87</v>
      </c>
      <c r="AY180" s="152" t="s">
        <v>183</v>
      </c>
    </row>
    <row r="181" spans="2:65" s="14" customFormat="1" ht="11.25">
      <c r="B181" s="164"/>
      <c r="D181" s="151" t="s">
        <v>192</v>
      </c>
      <c r="E181" s="165" t="s">
        <v>1</v>
      </c>
      <c r="F181" s="166" t="s">
        <v>202</v>
      </c>
      <c r="H181" s="167">
        <v>58.616999999999997</v>
      </c>
      <c r="I181" s="168"/>
      <c r="L181" s="164"/>
      <c r="M181" s="169"/>
      <c r="T181" s="170"/>
      <c r="AT181" s="165" t="s">
        <v>192</v>
      </c>
      <c r="AU181" s="165" t="s">
        <v>96</v>
      </c>
      <c r="AV181" s="14" t="s">
        <v>203</v>
      </c>
      <c r="AW181" s="14" t="s">
        <v>42</v>
      </c>
      <c r="AX181" s="14" t="s">
        <v>87</v>
      </c>
      <c r="AY181" s="165" t="s">
        <v>183</v>
      </c>
    </row>
    <row r="182" spans="2:65" s="1" customFormat="1" ht="16.5" customHeight="1">
      <c r="B182" s="33"/>
      <c r="C182" s="137" t="s">
        <v>7</v>
      </c>
      <c r="D182" s="137" t="s">
        <v>185</v>
      </c>
      <c r="E182" s="138" t="s">
        <v>1957</v>
      </c>
      <c r="F182" s="139" t="s">
        <v>1958</v>
      </c>
      <c r="G182" s="140" t="s">
        <v>188</v>
      </c>
      <c r="H182" s="141">
        <v>3794</v>
      </c>
      <c r="I182" s="142"/>
      <c r="J182" s="143">
        <f>ROUND(I182*H182,2)</f>
        <v>0</v>
      </c>
      <c r="K182" s="139" t="s">
        <v>189</v>
      </c>
      <c r="L182" s="33"/>
      <c r="M182" s="144" t="s">
        <v>1</v>
      </c>
      <c r="N182" s="145" t="s">
        <v>52</v>
      </c>
      <c r="P182" s="146">
        <f>O182*H182</f>
        <v>0</v>
      </c>
      <c r="Q182" s="146">
        <v>0</v>
      </c>
      <c r="R182" s="146">
        <f>Q182*H182</f>
        <v>0</v>
      </c>
      <c r="S182" s="146">
        <v>0</v>
      </c>
      <c r="T182" s="147">
        <f>S182*H182</f>
        <v>0</v>
      </c>
      <c r="AR182" s="148" t="s">
        <v>190</v>
      </c>
      <c r="AT182" s="148" t="s">
        <v>185</v>
      </c>
      <c r="AU182" s="148" t="s">
        <v>96</v>
      </c>
      <c r="AY182" s="17" t="s">
        <v>183</v>
      </c>
      <c r="BE182" s="149">
        <f>IF(N182="základní",J182,0)</f>
        <v>0</v>
      </c>
      <c r="BF182" s="149">
        <f>IF(N182="snížená",J182,0)</f>
        <v>0</v>
      </c>
      <c r="BG182" s="149">
        <f>IF(N182="zákl. přenesená",J182,0)</f>
        <v>0</v>
      </c>
      <c r="BH182" s="149">
        <f>IF(N182="sníž. přenesená",J182,0)</f>
        <v>0</v>
      </c>
      <c r="BI182" s="149">
        <f>IF(N182="nulová",J182,0)</f>
        <v>0</v>
      </c>
      <c r="BJ182" s="17" t="s">
        <v>94</v>
      </c>
      <c r="BK182" s="149">
        <f>ROUND(I182*H182,2)</f>
        <v>0</v>
      </c>
      <c r="BL182" s="17" t="s">
        <v>190</v>
      </c>
      <c r="BM182" s="148" t="s">
        <v>2046</v>
      </c>
    </row>
    <row r="183" spans="2:65" s="12" customFormat="1" ht="11.25">
      <c r="B183" s="150"/>
      <c r="D183" s="151" t="s">
        <v>192</v>
      </c>
      <c r="E183" s="152" t="s">
        <v>1</v>
      </c>
      <c r="F183" s="153" t="s">
        <v>2047</v>
      </c>
      <c r="H183" s="154">
        <v>3794</v>
      </c>
      <c r="I183" s="155"/>
      <c r="L183" s="150"/>
      <c r="M183" s="156"/>
      <c r="T183" s="157"/>
      <c r="AT183" s="152" t="s">
        <v>192</v>
      </c>
      <c r="AU183" s="152" t="s">
        <v>96</v>
      </c>
      <c r="AV183" s="12" t="s">
        <v>96</v>
      </c>
      <c r="AW183" s="12" t="s">
        <v>42</v>
      </c>
      <c r="AX183" s="12" t="s">
        <v>94</v>
      </c>
      <c r="AY183" s="152" t="s">
        <v>183</v>
      </c>
    </row>
    <row r="184" spans="2:65" s="1" customFormat="1" ht="16.5" customHeight="1">
      <c r="B184" s="33"/>
      <c r="C184" s="137" t="s">
        <v>312</v>
      </c>
      <c r="D184" s="137" t="s">
        <v>185</v>
      </c>
      <c r="E184" s="138" t="s">
        <v>569</v>
      </c>
      <c r="F184" s="139" t="s">
        <v>570</v>
      </c>
      <c r="G184" s="140" t="s">
        <v>514</v>
      </c>
      <c r="H184" s="141">
        <v>18.97</v>
      </c>
      <c r="I184" s="142"/>
      <c r="J184" s="143">
        <f>ROUND(I184*H184,2)</f>
        <v>0</v>
      </c>
      <c r="K184" s="139" t="s">
        <v>189</v>
      </c>
      <c r="L184" s="33"/>
      <c r="M184" s="144" t="s">
        <v>1</v>
      </c>
      <c r="N184" s="145" t="s">
        <v>52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190</v>
      </c>
      <c r="AT184" s="148" t="s">
        <v>185</v>
      </c>
      <c r="AU184" s="148" t="s">
        <v>96</v>
      </c>
      <c r="AY184" s="17" t="s">
        <v>183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94</v>
      </c>
      <c r="BK184" s="149">
        <f>ROUND(I184*H184,2)</f>
        <v>0</v>
      </c>
      <c r="BL184" s="17" t="s">
        <v>190</v>
      </c>
      <c r="BM184" s="148" t="s">
        <v>2048</v>
      </c>
    </row>
    <row r="185" spans="2:65" s="12" customFormat="1" ht="11.25">
      <c r="B185" s="150"/>
      <c r="D185" s="151" t="s">
        <v>192</v>
      </c>
      <c r="E185" s="152" t="s">
        <v>1</v>
      </c>
      <c r="F185" s="153" t="s">
        <v>2049</v>
      </c>
      <c r="H185" s="154">
        <v>18.97</v>
      </c>
      <c r="I185" s="155"/>
      <c r="L185" s="150"/>
      <c r="M185" s="156"/>
      <c r="T185" s="157"/>
      <c r="AT185" s="152" t="s">
        <v>192</v>
      </c>
      <c r="AU185" s="152" t="s">
        <v>96</v>
      </c>
      <c r="AV185" s="12" t="s">
        <v>96</v>
      </c>
      <c r="AW185" s="12" t="s">
        <v>42</v>
      </c>
      <c r="AX185" s="12" t="s">
        <v>94</v>
      </c>
      <c r="AY185" s="152" t="s">
        <v>183</v>
      </c>
    </row>
    <row r="186" spans="2:65" s="13" customFormat="1" ht="11.25">
      <c r="B186" s="158"/>
      <c r="D186" s="151" t="s">
        <v>192</v>
      </c>
      <c r="E186" s="159" t="s">
        <v>1</v>
      </c>
      <c r="F186" s="160" t="s">
        <v>573</v>
      </c>
      <c r="H186" s="159" t="s">
        <v>1</v>
      </c>
      <c r="I186" s="161"/>
      <c r="L186" s="158"/>
      <c r="M186" s="162"/>
      <c r="T186" s="163"/>
      <c r="AT186" s="159" t="s">
        <v>192</v>
      </c>
      <c r="AU186" s="159" t="s">
        <v>96</v>
      </c>
      <c r="AV186" s="13" t="s">
        <v>94</v>
      </c>
      <c r="AW186" s="13" t="s">
        <v>42</v>
      </c>
      <c r="AX186" s="13" t="s">
        <v>87</v>
      </c>
      <c r="AY186" s="159" t="s">
        <v>183</v>
      </c>
    </row>
    <row r="187" spans="2:65" s="1" customFormat="1" ht="16.5" customHeight="1">
      <c r="B187" s="33"/>
      <c r="C187" s="137" t="s">
        <v>316</v>
      </c>
      <c r="D187" s="137" t="s">
        <v>185</v>
      </c>
      <c r="E187" s="138" t="s">
        <v>574</v>
      </c>
      <c r="F187" s="139" t="s">
        <v>575</v>
      </c>
      <c r="G187" s="140" t="s">
        <v>514</v>
      </c>
      <c r="H187" s="141">
        <v>18.97</v>
      </c>
      <c r="I187" s="142"/>
      <c r="J187" s="143">
        <f>ROUND(I187*H187,2)</f>
        <v>0</v>
      </c>
      <c r="K187" s="139" t="s">
        <v>189</v>
      </c>
      <c r="L187" s="33"/>
      <c r="M187" s="144" t="s">
        <v>1</v>
      </c>
      <c r="N187" s="145" t="s">
        <v>52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190</v>
      </c>
      <c r="AT187" s="148" t="s">
        <v>185</v>
      </c>
      <c r="AU187" s="148" t="s">
        <v>96</v>
      </c>
      <c r="AY187" s="17" t="s">
        <v>183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94</v>
      </c>
      <c r="BK187" s="149">
        <f>ROUND(I187*H187,2)</f>
        <v>0</v>
      </c>
      <c r="BL187" s="17" t="s">
        <v>190</v>
      </c>
      <c r="BM187" s="148" t="s">
        <v>2050</v>
      </c>
    </row>
    <row r="188" spans="2:65" s="12" customFormat="1" ht="11.25">
      <c r="B188" s="150"/>
      <c r="D188" s="151" t="s">
        <v>192</v>
      </c>
      <c r="E188" s="152" t="s">
        <v>1</v>
      </c>
      <c r="F188" s="153" t="s">
        <v>2051</v>
      </c>
      <c r="H188" s="154">
        <v>18.97</v>
      </c>
      <c r="I188" s="155"/>
      <c r="L188" s="150"/>
      <c r="M188" s="156"/>
      <c r="T188" s="157"/>
      <c r="AT188" s="152" t="s">
        <v>192</v>
      </c>
      <c r="AU188" s="152" t="s">
        <v>96</v>
      </c>
      <c r="AV188" s="12" t="s">
        <v>96</v>
      </c>
      <c r="AW188" s="12" t="s">
        <v>42</v>
      </c>
      <c r="AX188" s="12" t="s">
        <v>94</v>
      </c>
      <c r="AY188" s="152" t="s">
        <v>183</v>
      </c>
    </row>
    <row r="189" spans="2:65" s="1" customFormat="1" ht="16.5" customHeight="1">
      <c r="B189" s="33"/>
      <c r="C189" s="137" t="s">
        <v>320</v>
      </c>
      <c r="D189" s="137" t="s">
        <v>185</v>
      </c>
      <c r="E189" s="138" t="s">
        <v>577</v>
      </c>
      <c r="F189" s="139" t="s">
        <v>578</v>
      </c>
      <c r="G189" s="140" t="s">
        <v>514</v>
      </c>
      <c r="H189" s="141">
        <v>18.97</v>
      </c>
      <c r="I189" s="142"/>
      <c r="J189" s="143">
        <f>ROUND(I189*H189,2)</f>
        <v>0</v>
      </c>
      <c r="K189" s="139" t="s">
        <v>189</v>
      </c>
      <c r="L189" s="33"/>
      <c r="M189" s="144" t="s">
        <v>1</v>
      </c>
      <c r="N189" s="145" t="s">
        <v>52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AR189" s="148" t="s">
        <v>190</v>
      </c>
      <c r="AT189" s="148" t="s">
        <v>185</v>
      </c>
      <c r="AU189" s="148" t="s">
        <v>96</v>
      </c>
      <c r="AY189" s="17" t="s">
        <v>183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94</v>
      </c>
      <c r="BK189" s="149">
        <f>ROUND(I189*H189,2)</f>
        <v>0</v>
      </c>
      <c r="BL189" s="17" t="s">
        <v>190</v>
      </c>
      <c r="BM189" s="148" t="s">
        <v>2052</v>
      </c>
    </row>
    <row r="190" spans="2:65" s="13" customFormat="1" ht="11.25">
      <c r="B190" s="158"/>
      <c r="D190" s="151" t="s">
        <v>192</v>
      </c>
      <c r="E190" s="159" t="s">
        <v>1</v>
      </c>
      <c r="F190" s="160" t="s">
        <v>1967</v>
      </c>
      <c r="H190" s="159" t="s">
        <v>1</v>
      </c>
      <c r="I190" s="161"/>
      <c r="L190" s="158"/>
      <c r="M190" s="162"/>
      <c r="T190" s="163"/>
      <c r="AT190" s="159" t="s">
        <v>192</v>
      </c>
      <c r="AU190" s="159" t="s">
        <v>96</v>
      </c>
      <c r="AV190" s="13" t="s">
        <v>94</v>
      </c>
      <c r="AW190" s="13" t="s">
        <v>42</v>
      </c>
      <c r="AX190" s="13" t="s">
        <v>87</v>
      </c>
      <c r="AY190" s="159" t="s">
        <v>183</v>
      </c>
    </row>
    <row r="191" spans="2:65" s="12" customFormat="1" ht="11.25">
      <c r="B191" s="150"/>
      <c r="D191" s="151" t="s">
        <v>192</v>
      </c>
      <c r="E191" s="152" t="s">
        <v>1</v>
      </c>
      <c r="F191" s="153" t="s">
        <v>2049</v>
      </c>
      <c r="H191" s="154">
        <v>18.97</v>
      </c>
      <c r="I191" s="155"/>
      <c r="L191" s="150"/>
      <c r="M191" s="156"/>
      <c r="T191" s="157"/>
      <c r="AT191" s="152" t="s">
        <v>192</v>
      </c>
      <c r="AU191" s="152" t="s">
        <v>96</v>
      </c>
      <c r="AV191" s="12" t="s">
        <v>96</v>
      </c>
      <c r="AW191" s="12" t="s">
        <v>42</v>
      </c>
      <c r="AX191" s="12" t="s">
        <v>94</v>
      </c>
      <c r="AY191" s="152" t="s">
        <v>183</v>
      </c>
    </row>
    <row r="192" spans="2:65" s="1" customFormat="1" ht="16.5" customHeight="1">
      <c r="B192" s="33"/>
      <c r="C192" s="137" t="s">
        <v>324</v>
      </c>
      <c r="D192" s="137" t="s">
        <v>185</v>
      </c>
      <c r="E192" s="138" t="s">
        <v>486</v>
      </c>
      <c r="F192" s="139" t="s">
        <v>487</v>
      </c>
      <c r="G192" s="140" t="s">
        <v>488</v>
      </c>
      <c r="H192" s="141">
        <v>15.563000000000001</v>
      </c>
      <c r="I192" s="142"/>
      <c r="J192" s="143">
        <f>ROUND(I192*H192,2)</f>
        <v>0</v>
      </c>
      <c r="K192" s="139" t="s">
        <v>189</v>
      </c>
      <c r="L192" s="33"/>
      <c r="M192" s="144" t="s">
        <v>1</v>
      </c>
      <c r="N192" s="145" t="s">
        <v>52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190</v>
      </c>
      <c r="AT192" s="148" t="s">
        <v>185</v>
      </c>
      <c r="AU192" s="148" t="s">
        <v>96</v>
      </c>
      <c r="AY192" s="17" t="s">
        <v>183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94</v>
      </c>
      <c r="BK192" s="149">
        <f>ROUND(I192*H192,2)</f>
        <v>0</v>
      </c>
      <c r="BL192" s="17" t="s">
        <v>190</v>
      </c>
      <c r="BM192" s="148" t="s">
        <v>2053</v>
      </c>
    </row>
    <row r="193" spans="2:65" s="11" customFormat="1" ht="22.9" customHeight="1">
      <c r="B193" s="125"/>
      <c r="D193" s="126" t="s">
        <v>86</v>
      </c>
      <c r="E193" s="135" t="s">
        <v>2054</v>
      </c>
      <c r="F193" s="135" t="s">
        <v>1779</v>
      </c>
      <c r="I193" s="128"/>
      <c r="J193" s="136">
        <f>BK193</f>
        <v>0</v>
      </c>
      <c r="L193" s="125"/>
      <c r="M193" s="130"/>
      <c r="P193" s="131">
        <f>SUM(P194:P215)</f>
        <v>0</v>
      </c>
      <c r="R193" s="131">
        <f>SUM(R194:R215)</f>
        <v>0</v>
      </c>
      <c r="T193" s="132">
        <f>SUM(T194:T215)</f>
        <v>0</v>
      </c>
      <c r="AR193" s="126" t="s">
        <v>94</v>
      </c>
      <c r="AT193" s="133" t="s">
        <v>86</v>
      </c>
      <c r="AU193" s="133" t="s">
        <v>94</v>
      </c>
      <c r="AY193" s="126" t="s">
        <v>183</v>
      </c>
      <c r="BK193" s="134">
        <f>SUM(BK194:BK215)</f>
        <v>0</v>
      </c>
    </row>
    <row r="194" spans="2:65" s="1" customFormat="1" ht="24.2" customHeight="1">
      <c r="B194" s="33"/>
      <c r="C194" s="137" t="s">
        <v>328</v>
      </c>
      <c r="D194" s="137" t="s">
        <v>185</v>
      </c>
      <c r="E194" s="138" t="s">
        <v>1878</v>
      </c>
      <c r="F194" s="139" t="s">
        <v>1879</v>
      </c>
      <c r="G194" s="140" t="s">
        <v>488</v>
      </c>
      <c r="H194" s="141">
        <v>14.228</v>
      </c>
      <c r="I194" s="142"/>
      <c r="J194" s="143">
        <f>ROUND(I194*H194,2)</f>
        <v>0</v>
      </c>
      <c r="K194" s="139" t="s">
        <v>230</v>
      </c>
      <c r="L194" s="33"/>
      <c r="M194" s="144" t="s">
        <v>1</v>
      </c>
      <c r="N194" s="145" t="s">
        <v>52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190</v>
      </c>
      <c r="AT194" s="148" t="s">
        <v>185</v>
      </c>
      <c r="AU194" s="148" t="s">
        <v>96</v>
      </c>
      <c r="AY194" s="17" t="s">
        <v>183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94</v>
      </c>
      <c r="BK194" s="149">
        <f>ROUND(I194*H194,2)</f>
        <v>0</v>
      </c>
      <c r="BL194" s="17" t="s">
        <v>190</v>
      </c>
      <c r="BM194" s="148" t="s">
        <v>2055</v>
      </c>
    </row>
    <row r="195" spans="2:65" s="13" customFormat="1" ht="11.25">
      <c r="B195" s="158"/>
      <c r="D195" s="151" t="s">
        <v>192</v>
      </c>
      <c r="E195" s="159" t="s">
        <v>1</v>
      </c>
      <c r="F195" s="160" t="s">
        <v>1885</v>
      </c>
      <c r="H195" s="159" t="s">
        <v>1</v>
      </c>
      <c r="I195" s="161"/>
      <c r="L195" s="158"/>
      <c r="M195" s="162"/>
      <c r="T195" s="163"/>
      <c r="AT195" s="159" t="s">
        <v>192</v>
      </c>
      <c r="AU195" s="159" t="s">
        <v>96</v>
      </c>
      <c r="AV195" s="13" t="s">
        <v>94</v>
      </c>
      <c r="AW195" s="13" t="s">
        <v>42</v>
      </c>
      <c r="AX195" s="13" t="s">
        <v>87</v>
      </c>
      <c r="AY195" s="159" t="s">
        <v>183</v>
      </c>
    </row>
    <row r="196" spans="2:65" s="12" customFormat="1" ht="11.25">
      <c r="B196" s="150"/>
      <c r="D196" s="151" t="s">
        <v>192</v>
      </c>
      <c r="E196" s="152" t="s">
        <v>1</v>
      </c>
      <c r="F196" s="153" t="s">
        <v>2056</v>
      </c>
      <c r="H196" s="154">
        <v>7.5</v>
      </c>
      <c r="I196" s="155"/>
      <c r="L196" s="150"/>
      <c r="M196" s="156"/>
      <c r="T196" s="157"/>
      <c r="AT196" s="152" t="s">
        <v>192</v>
      </c>
      <c r="AU196" s="152" t="s">
        <v>96</v>
      </c>
      <c r="AV196" s="12" t="s">
        <v>96</v>
      </c>
      <c r="AW196" s="12" t="s">
        <v>42</v>
      </c>
      <c r="AX196" s="12" t="s">
        <v>87</v>
      </c>
      <c r="AY196" s="152" t="s">
        <v>183</v>
      </c>
    </row>
    <row r="197" spans="2:65" s="12" customFormat="1" ht="11.25">
      <c r="B197" s="150"/>
      <c r="D197" s="151" t="s">
        <v>192</v>
      </c>
      <c r="E197" s="152" t="s">
        <v>1</v>
      </c>
      <c r="F197" s="153" t="s">
        <v>1994</v>
      </c>
      <c r="H197" s="154">
        <v>6.7279999999999998</v>
      </c>
      <c r="I197" s="155"/>
      <c r="L197" s="150"/>
      <c r="M197" s="156"/>
      <c r="T197" s="157"/>
      <c r="AT197" s="152" t="s">
        <v>192</v>
      </c>
      <c r="AU197" s="152" t="s">
        <v>96</v>
      </c>
      <c r="AV197" s="12" t="s">
        <v>96</v>
      </c>
      <c r="AW197" s="12" t="s">
        <v>42</v>
      </c>
      <c r="AX197" s="12" t="s">
        <v>87</v>
      </c>
      <c r="AY197" s="152" t="s">
        <v>183</v>
      </c>
    </row>
    <row r="198" spans="2:65" s="14" customFormat="1" ht="11.25">
      <c r="B198" s="164"/>
      <c r="D198" s="151" t="s">
        <v>192</v>
      </c>
      <c r="E198" s="165" t="s">
        <v>1</v>
      </c>
      <c r="F198" s="166" t="s">
        <v>202</v>
      </c>
      <c r="H198" s="167">
        <v>14.228</v>
      </c>
      <c r="I198" s="168"/>
      <c r="L198" s="164"/>
      <c r="M198" s="169"/>
      <c r="T198" s="170"/>
      <c r="AT198" s="165" t="s">
        <v>192</v>
      </c>
      <c r="AU198" s="165" t="s">
        <v>96</v>
      </c>
      <c r="AV198" s="14" t="s">
        <v>203</v>
      </c>
      <c r="AW198" s="14" t="s">
        <v>42</v>
      </c>
      <c r="AX198" s="14" t="s">
        <v>94</v>
      </c>
      <c r="AY198" s="165" t="s">
        <v>183</v>
      </c>
    </row>
    <row r="199" spans="2:65" s="1" customFormat="1" ht="16.5" customHeight="1">
      <c r="B199" s="33"/>
      <c r="C199" s="137" t="s">
        <v>333</v>
      </c>
      <c r="D199" s="137" t="s">
        <v>185</v>
      </c>
      <c r="E199" s="138" t="s">
        <v>1888</v>
      </c>
      <c r="F199" s="139" t="s">
        <v>1889</v>
      </c>
      <c r="G199" s="140" t="s">
        <v>188</v>
      </c>
      <c r="H199" s="141">
        <v>1897</v>
      </c>
      <c r="I199" s="142"/>
      <c r="J199" s="143">
        <f>ROUND(I199*H199,2)</f>
        <v>0</v>
      </c>
      <c r="K199" s="139" t="s">
        <v>189</v>
      </c>
      <c r="L199" s="33"/>
      <c r="M199" s="144" t="s">
        <v>1</v>
      </c>
      <c r="N199" s="145" t="s">
        <v>52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190</v>
      </c>
      <c r="AT199" s="148" t="s">
        <v>185</v>
      </c>
      <c r="AU199" s="148" t="s">
        <v>96</v>
      </c>
      <c r="AY199" s="17" t="s">
        <v>183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94</v>
      </c>
      <c r="BK199" s="149">
        <f>ROUND(I199*H199,2)</f>
        <v>0</v>
      </c>
      <c r="BL199" s="17" t="s">
        <v>190</v>
      </c>
      <c r="BM199" s="148" t="s">
        <v>2057</v>
      </c>
    </row>
    <row r="200" spans="2:65" s="12" customFormat="1" ht="11.25">
      <c r="B200" s="150"/>
      <c r="D200" s="151" t="s">
        <v>192</v>
      </c>
      <c r="E200" s="152" t="s">
        <v>1</v>
      </c>
      <c r="F200" s="153" t="s">
        <v>2058</v>
      </c>
      <c r="H200" s="154">
        <v>1897</v>
      </c>
      <c r="I200" s="155"/>
      <c r="L200" s="150"/>
      <c r="M200" s="156"/>
      <c r="T200" s="157"/>
      <c r="AT200" s="152" t="s">
        <v>192</v>
      </c>
      <c r="AU200" s="152" t="s">
        <v>96</v>
      </c>
      <c r="AV200" s="12" t="s">
        <v>96</v>
      </c>
      <c r="AW200" s="12" t="s">
        <v>42</v>
      </c>
      <c r="AX200" s="12" t="s">
        <v>94</v>
      </c>
      <c r="AY200" s="152" t="s">
        <v>183</v>
      </c>
    </row>
    <row r="201" spans="2:65" s="13" customFormat="1" ht="11.25">
      <c r="B201" s="158"/>
      <c r="D201" s="151" t="s">
        <v>192</v>
      </c>
      <c r="E201" s="159" t="s">
        <v>1</v>
      </c>
      <c r="F201" s="160" t="s">
        <v>2059</v>
      </c>
      <c r="H201" s="159" t="s">
        <v>1</v>
      </c>
      <c r="I201" s="161"/>
      <c r="L201" s="158"/>
      <c r="M201" s="162"/>
      <c r="T201" s="163"/>
      <c r="AT201" s="159" t="s">
        <v>192</v>
      </c>
      <c r="AU201" s="159" t="s">
        <v>96</v>
      </c>
      <c r="AV201" s="13" t="s">
        <v>94</v>
      </c>
      <c r="AW201" s="13" t="s">
        <v>42</v>
      </c>
      <c r="AX201" s="13" t="s">
        <v>87</v>
      </c>
      <c r="AY201" s="159" t="s">
        <v>183</v>
      </c>
    </row>
    <row r="202" spans="2:65" s="1" customFormat="1" ht="16.5" customHeight="1">
      <c r="B202" s="33"/>
      <c r="C202" s="137" t="s">
        <v>338</v>
      </c>
      <c r="D202" s="137" t="s">
        <v>185</v>
      </c>
      <c r="E202" s="138" t="s">
        <v>569</v>
      </c>
      <c r="F202" s="139" t="s">
        <v>570</v>
      </c>
      <c r="G202" s="140" t="s">
        <v>514</v>
      </c>
      <c r="H202" s="141">
        <v>94.85</v>
      </c>
      <c r="I202" s="142"/>
      <c r="J202" s="143">
        <f>ROUND(I202*H202,2)</f>
        <v>0</v>
      </c>
      <c r="K202" s="139" t="s">
        <v>189</v>
      </c>
      <c r="L202" s="33"/>
      <c r="M202" s="144" t="s">
        <v>1</v>
      </c>
      <c r="N202" s="145" t="s">
        <v>52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190</v>
      </c>
      <c r="AT202" s="148" t="s">
        <v>185</v>
      </c>
      <c r="AU202" s="148" t="s">
        <v>96</v>
      </c>
      <c r="AY202" s="17" t="s">
        <v>183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94</v>
      </c>
      <c r="BK202" s="149">
        <f>ROUND(I202*H202,2)</f>
        <v>0</v>
      </c>
      <c r="BL202" s="17" t="s">
        <v>190</v>
      </c>
      <c r="BM202" s="148" t="s">
        <v>2060</v>
      </c>
    </row>
    <row r="203" spans="2:65" s="12" customFormat="1" ht="11.25">
      <c r="B203" s="150"/>
      <c r="D203" s="151" t="s">
        <v>192</v>
      </c>
      <c r="E203" s="152" t="s">
        <v>1</v>
      </c>
      <c r="F203" s="153" t="s">
        <v>2061</v>
      </c>
      <c r="H203" s="154">
        <v>50</v>
      </c>
      <c r="I203" s="155"/>
      <c r="L203" s="150"/>
      <c r="M203" s="156"/>
      <c r="T203" s="157"/>
      <c r="AT203" s="152" t="s">
        <v>192</v>
      </c>
      <c r="AU203" s="152" t="s">
        <v>96</v>
      </c>
      <c r="AV203" s="12" t="s">
        <v>96</v>
      </c>
      <c r="AW203" s="12" t="s">
        <v>42</v>
      </c>
      <c r="AX203" s="12" t="s">
        <v>87</v>
      </c>
      <c r="AY203" s="152" t="s">
        <v>183</v>
      </c>
    </row>
    <row r="204" spans="2:65" s="12" customFormat="1" ht="11.25">
      <c r="B204" s="150"/>
      <c r="D204" s="151" t="s">
        <v>192</v>
      </c>
      <c r="E204" s="152" t="s">
        <v>1</v>
      </c>
      <c r="F204" s="153" t="s">
        <v>2062</v>
      </c>
      <c r="H204" s="154">
        <v>44.85</v>
      </c>
      <c r="I204" s="155"/>
      <c r="L204" s="150"/>
      <c r="M204" s="156"/>
      <c r="T204" s="157"/>
      <c r="AT204" s="152" t="s">
        <v>192</v>
      </c>
      <c r="AU204" s="152" t="s">
        <v>96</v>
      </c>
      <c r="AV204" s="12" t="s">
        <v>96</v>
      </c>
      <c r="AW204" s="12" t="s">
        <v>42</v>
      </c>
      <c r="AX204" s="12" t="s">
        <v>87</v>
      </c>
      <c r="AY204" s="152" t="s">
        <v>183</v>
      </c>
    </row>
    <row r="205" spans="2:65" s="13" customFormat="1" ht="11.25">
      <c r="B205" s="158"/>
      <c r="D205" s="151" t="s">
        <v>192</v>
      </c>
      <c r="E205" s="159" t="s">
        <v>1</v>
      </c>
      <c r="F205" s="160" t="s">
        <v>573</v>
      </c>
      <c r="H205" s="159" t="s">
        <v>1</v>
      </c>
      <c r="I205" s="161"/>
      <c r="L205" s="158"/>
      <c r="M205" s="162"/>
      <c r="T205" s="163"/>
      <c r="AT205" s="159" t="s">
        <v>192</v>
      </c>
      <c r="AU205" s="159" t="s">
        <v>96</v>
      </c>
      <c r="AV205" s="13" t="s">
        <v>94</v>
      </c>
      <c r="AW205" s="13" t="s">
        <v>42</v>
      </c>
      <c r="AX205" s="13" t="s">
        <v>87</v>
      </c>
      <c r="AY205" s="159" t="s">
        <v>183</v>
      </c>
    </row>
    <row r="206" spans="2:65" s="14" customFormat="1" ht="11.25">
      <c r="B206" s="164"/>
      <c r="D206" s="151" t="s">
        <v>192</v>
      </c>
      <c r="E206" s="165" t="s">
        <v>1</v>
      </c>
      <c r="F206" s="166" t="s">
        <v>202</v>
      </c>
      <c r="H206" s="167">
        <v>94.85</v>
      </c>
      <c r="I206" s="168"/>
      <c r="L206" s="164"/>
      <c r="M206" s="169"/>
      <c r="T206" s="170"/>
      <c r="AT206" s="165" t="s">
        <v>192</v>
      </c>
      <c r="AU206" s="165" t="s">
        <v>96</v>
      </c>
      <c r="AV206" s="14" t="s">
        <v>203</v>
      </c>
      <c r="AW206" s="14" t="s">
        <v>42</v>
      </c>
      <c r="AX206" s="14" t="s">
        <v>94</v>
      </c>
      <c r="AY206" s="165" t="s">
        <v>183</v>
      </c>
    </row>
    <row r="207" spans="2:65" s="1" customFormat="1" ht="16.5" customHeight="1">
      <c r="B207" s="33"/>
      <c r="C207" s="137" t="s">
        <v>343</v>
      </c>
      <c r="D207" s="137" t="s">
        <v>185</v>
      </c>
      <c r="E207" s="138" t="s">
        <v>574</v>
      </c>
      <c r="F207" s="139" t="s">
        <v>575</v>
      </c>
      <c r="G207" s="140" t="s">
        <v>514</v>
      </c>
      <c r="H207" s="141">
        <v>94.85</v>
      </c>
      <c r="I207" s="142"/>
      <c r="J207" s="143">
        <f>ROUND(I207*H207,2)</f>
        <v>0</v>
      </c>
      <c r="K207" s="139" t="s">
        <v>189</v>
      </c>
      <c r="L207" s="33"/>
      <c r="M207" s="144" t="s">
        <v>1</v>
      </c>
      <c r="N207" s="145" t="s">
        <v>52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190</v>
      </c>
      <c r="AT207" s="148" t="s">
        <v>185</v>
      </c>
      <c r="AU207" s="148" t="s">
        <v>96</v>
      </c>
      <c r="AY207" s="17" t="s">
        <v>183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94</v>
      </c>
      <c r="BK207" s="149">
        <f>ROUND(I207*H207,2)</f>
        <v>0</v>
      </c>
      <c r="BL207" s="17" t="s">
        <v>190</v>
      </c>
      <c r="BM207" s="148" t="s">
        <v>2063</v>
      </c>
    </row>
    <row r="208" spans="2:65" s="12" customFormat="1" ht="11.25">
      <c r="B208" s="150"/>
      <c r="D208" s="151" t="s">
        <v>192</v>
      </c>
      <c r="E208" s="152" t="s">
        <v>1</v>
      </c>
      <c r="F208" s="153" t="s">
        <v>2061</v>
      </c>
      <c r="H208" s="154">
        <v>50</v>
      </c>
      <c r="I208" s="155"/>
      <c r="L208" s="150"/>
      <c r="M208" s="156"/>
      <c r="T208" s="157"/>
      <c r="AT208" s="152" t="s">
        <v>192</v>
      </c>
      <c r="AU208" s="152" t="s">
        <v>96</v>
      </c>
      <c r="AV208" s="12" t="s">
        <v>96</v>
      </c>
      <c r="AW208" s="12" t="s">
        <v>42</v>
      </c>
      <c r="AX208" s="12" t="s">
        <v>87</v>
      </c>
      <c r="AY208" s="152" t="s">
        <v>183</v>
      </c>
    </row>
    <row r="209" spans="2:65" s="12" customFormat="1" ht="11.25">
      <c r="B209" s="150"/>
      <c r="D209" s="151" t="s">
        <v>192</v>
      </c>
      <c r="E209" s="152" t="s">
        <v>1</v>
      </c>
      <c r="F209" s="153" t="s">
        <v>2062</v>
      </c>
      <c r="H209" s="154">
        <v>44.85</v>
      </c>
      <c r="I209" s="155"/>
      <c r="L209" s="150"/>
      <c r="M209" s="156"/>
      <c r="T209" s="157"/>
      <c r="AT209" s="152" t="s">
        <v>192</v>
      </c>
      <c r="AU209" s="152" t="s">
        <v>96</v>
      </c>
      <c r="AV209" s="12" t="s">
        <v>96</v>
      </c>
      <c r="AW209" s="12" t="s">
        <v>42</v>
      </c>
      <c r="AX209" s="12" t="s">
        <v>87</v>
      </c>
      <c r="AY209" s="152" t="s">
        <v>183</v>
      </c>
    </row>
    <row r="210" spans="2:65" s="14" customFormat="1" ht="11.25">
      <c r="B210" s="164"/>
      <c r="D210" s="151" t="s">
        <v>192</v>
      </c>
      <c r="E210" s="165" t="s">
        <v>1</v>
      </c>
      <c r="F210" s="166" t="s">
        <v>202</v>
      </c>
      <c r="H210" s="167">
        <v>94.85</v>
      </c>
      <c r="I210" s="168"/>
      <c r="L210" s="164"/>
      <c r="M210" s="169"/>
      <c r="T210" s="170"/>
      <c r="AT210" s="165" t="s">
        <v>192</v>
      </c>
      <c r="AU210" s="165" t="s">
        <v>96</v>
      </c>
      <c r="AV210" s="14" t="s">
        <v>203</v>
      </c>
      <c r="AW210" s="14" t="s">
        <v>42</v>
      </c>
      <c r="AX210" s="14" t="s">
        <v>94</v>
      </c>
      <c r="AY210" s="165" t="s">
        <v>183</v>
      </c>
    </row>
    <row r="211" spans="2:65" s="1" customFormat="1" ht="16.5" customHeight="1">
      <c r="B211" s="33"/>
      <c r="C211" s="137" t="s">
        <v>348</v>
      </c>
      <c r="D211" s="137" t="s">
        <v>185</v>
      </c>
      <c r="E211" s="138" t="s">
        <v>577</v>
      </c>
      <c r="F211" s="139" t="s">
        <v>578</v>
      </c>
      <c r="G211" s="140" t="s">
        <v>514</v>
      </c>
      <c r="H211" s="141">
        <v>94.85</v>
      </c>
      <c r="I211" s="142"/>
      <c r="J211" s="143">
        <f>ROUND(I211*H211,2)</f>
        <v>0</v>
      </c>
      <c r="K211" s="139" t="s">
        <v>189</v>
      </c>
      <c r="L211" s="33"/>
      <c r="M211" s="144" t="s">
        <v>1</v>
      </c>
      <c r="N211" s="145" t="s">
        <v>52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190</v>
      </c>
      <c r="AT211" s="148" t="s">
        <v>185</v>
      </c>
      <c r="AU211" s="148" t="s">
        <v>96</v>
      </c>
      <c r="AY211" s="17" t="s">
        <v>183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94</v>
      </c>
      <c r="BK211" s="149">
        <f>ROUND(I211*H211,2)</f>
        <v>0</v>
      </c>
      <c r="BL211" s="17" t="s">
        <v>190</v>
      </c>
      <c r="BM211" s="148" t="s">
        <v>2064</v>
      </c>
    </row>
    <row r="212" spans="2:65" s="13" customFormat="1" ht="11.25">
      <c r="B212" s="158"/>
      <c r="D212" s="151" t="s">
        <v>192</v>
      </c>
      <c r="E212" s="159" t="s">
        <v>1</v>
      </c>
      <c r="F212" s="160" t="s">
        <v>1967</v>
      </c>
      <c r="H212" s="159" t="s">
        <v>1</v>
      </c>
      <c r="I212" s="161"/>
      <c r="L212" s="158"/>
      <c r="M212" s="162"/>
      <c r="T212" s="163"/>
      <c r="AT212" s="159" t="s">
        <v>192</v>
      </c>
      <c r="AU212" s="159" t="s">
        <v>96</v>
      </c>
      <c r="AV212" s="13" t="s">
        <v>94</v>
      </c>
      <c r="AW212" s="13" t="s">
        <v>42</v>
      </c>
      <c r="AX212" s="13" t="s">
        <v>87</v>
      </c>
      <c r="AY212" s="159" t="s">
        <v>183</v>
      </c>
    </row>
    <row r="213" spans="2:65" s="12" customFormat="1" ht="11.25">
      <c r="B213" s="150"/>
      <c r="D213" s="151" t="s">
        <v>192</v>
      </c>
      <c r="E213" s="152" t="s">
        <v>1</v>
      </c>
      <c r="F213" s="153" t="s">
        <v>2061</v>
      </c>
      <c r="H213" s="154">
        <v>50</v>
      </c>
      <c r="I213" s="155"/>
      <c r="L213" s="150"/>
      <c r="M213" s="156"/>
      <c r="T213" s="157"/>
      <c r="AT213" s="152" t="s">
        <v>192</v>
      </c>
      <c r="AU213" s="152" t="s">
        <v>96</v>
      </c>
      <c r="AV213" s="12" t="s">
        <v>96</v>
      </c>
      <c r="AW213" s="12" t="s">
        <v>42</v>
      </c>
      <c r="AX213" s="12" t="s">
        <v>87</v>
      </c>
      <c r="AY213" s="152" t="s">
        <v>183</v>
      </c>
    </row>
    <row r="214" spans="2:65" s="12" customFormat="1" ht="11.25">
      <c r="B214" s="150"/>
      <c r="D214" s="151" t="s">
        <v>192</v>
      </c>
      <c r="E214" s="152" t="s">
        <v>1</v>
      </c>
      <c r="F214" s="153" t="s">
        <v>2062</v>
      </c>
      <c r="H214" s="154">
        <v>44.85</v>
      </c>
      <c r="I214" s="155"/>
      <c r="L214" s="150"/>
      <c r="M214" s="156"/>
      <c r="T214" s="157"/>
      <c r="AT214" s="152" t="s">
        <v>192</v>
      </c>
      <c r="AU214" s="152" t="s">
        <v>96</v>
      </c>
      <c r="AV214" s="12" t="s">
        <v>96</v>
      </c>
      <c r="AW214" s="12" t="s">
        <v>42</v>
      </c>
      <c r="AX214" s="12" t="s">
        <v>87</v>
      </c>
      <c r="AY214" s="152" t="s">
        <v>183</v>
      </c>
    </row>
    <row r="215" spans="2:65" s="14" customFormat="1" ht="11.25">
      <c r="B215" s="164"/>
      <c r="D215" s="151" t="s">
        <v>192</v>
      </c>
      <c r="E215" s="165" t="s">
        <v>1</v>
      </c>
      <c r="F215" s="166" t="s">
        <v>202</v>
      </c>
      <c r="H215" s="167">
        <v>94.85</v>
      </c>
      <c r="I215" s="168"/>
      <c r="L215" s="164"/>
      <c r="M215" s="200"/>
      <c r="N215" s="201"/>
      <c r="O215" s="201"/>
      <c r="P215" s="201"/>
      <c r="Q215" s="201"/>
      <c r="R215" s="201"/>
      <c r="S215" s="201"/>
      <c r="T215" s="202"/>
      <c r="AT215" s="165" t="s">
        <v>192</v>
      </c>
      <c r="AU215" s="165" t="s">
        <v>96</v>
      </c>
      <c r="AV215" s="14" t="s">
        <v>203</v>
      </c>
      <c r="AW215" s="14" t="s">
        <v>42</v>
      </c>
      <c r="AX215" s="14" t="s">
        <v>94</v>
      </c>
      <c r="AY215" s="165" t="s">
        <v>183</v>
      </c>
    </row>
    <row r="216" spans="2:65" s="1" customFormat="1" ht="6.95" customHeight="1">
      <c r="B216" s="45"/>
      <c r="C216" s="46"/>
      <c r="D216" s="46"/>
      <c r="E216" s="46"/>
      <c r="F216" s="46"/>
      <c r="G216" s="46"/>
      <c r="H216" s="46"/>
      <c r="I216" s="46"/>
      <c r="J216" s="46"/>
      <c r="K216" s="46"/>
      <c r="L216" s="33"/>
    </row>
  </sheetData>
  <sheetProtection algorithmName="SHA-512" hashValue="s/hqm6YSJNJUMu8RbilsOeWkzGkx6QPhKMjr1kvgS1cFayglD7Ee6nvdHAQ4cz9rESjHU/jaG35PrOR1CUkraA==" saltValue="37Iy2Lx6CnlW4gvl1TuyMYYyl28aQcHRiu4HPcxbV+3A5qKwPQLQKmEw5awXDQXW1UXRw8Q9x2TI4u01wvjsvg==" spinCount="100000" sheet="1" objects="1" scenarios="1" formatColumns="0" formatRows="0" autoFilter="0"/>
  <autoFilter ref="C122:K215" xr:uid="{00000000-0009-0000-0000-000009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20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133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1568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2065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ROUND((SUM(BE123:BE208)),  2)</f>
        <v>0</v>
      </c>
      <c r="I35" s="97">
        <v>0.21</v>
      </c>
      <c r="J35" s="87">
        <f>ROUND(((SUM(BE123:BE208))*I35),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ROUND((SUM(BF123:BF208)),  2)</f>
        <v>0</v>
      </c>
      <c r="I36" s="97">
        <v>0.15</v>
      </c>
      <c r="J36" s="87">
        <f>ROUND(((SUM(BF123:BF208))*I36),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ROUND((SUM(BG123:BG208)),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ROUND((SUM(BH123:BH208)),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ROUND((SUM(BI123:BI208)),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1568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>SO 04.4.C - Založení štěrkového trávníku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J123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491</v>
      </c>
      <c r="E99" s="111"/>
      <c r="F99" s="111"/>
      <c r="G99" s="111"/>
      <c r="H99" s="111"/>
      <c r="I99" s="111"/>
      <c r="J99" s="112">
        <f>J124</f>
        <v>0</v>
      </c>
      <c r="L99" s="109"/>
    </row>
    <row r="100" spans="2:47" s="9" customFormat="1" ht="19.899999999999999" customHeight="1">
      <c r="B100" s="113"/>
      <c r="D100" s="114" t="s">
        <v>2066</v>
      </c>
      <c r="E100" s="115"/>
      <c r="F100" s="115"/>
      <c r="G100" s="115"/>
      <c r="H100" s="115"/>
      <c r="I100" s="115"/>
      <c r="J100" s="116">
        <f>J125</f>
        <v>0</v>
      </c>
      <c r="L100" s="113"/>
    </row>
    <row r="101" spans="2:47" s="9" customFormat="1" ht="19.899999999999999" customHeight="1">
      <c r="B101" s="113"/>
      <c r="D101" s="114" t="s">
        <v>2067</v>
      </c>
      <c r="E101" s="115"/>
      <c r="F101" s="115"/>
      <c r="G101" s="115"/>
      <c r="H101" s="115"/>
      <c r="I101" s="115"/>
      <c r="J101" s="116">
        <f>J182</f>
        <v>0</v>
      </c>
      <c r="L101" s="113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169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5" t="str">
        <f>E7</f>
        <v>VEŘEJNÉ PROSTRANSTVÍ POD ŘEČKOVICKÝM HŘBITOVEM</v>
      </c>
      <c r="F111" s="246"/>
      <c r="G111" s="246"/>
      <c r="H111" s="246"/>
      <c r="L111" s="33"/>
    </row>
    <row r="112" spans="2:47" ht="12" customHeight="1">
      <c r="B112" s="20"/>
      <c r="C112" s="27" t="s">
        <v>158</v>
      </c>
      <c r="L112" s="20"/>
    </row>
    <row r="113" spans="2:65" s="1" customFormat="1" ht="16.5" customHeight="1">
      <c r="B113" s="33"/>
      <c r="E113" s="245" t="s">
        <v>1568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160</v>
      </c>
      <c r="L114" s="33"/>
    </row>
    <row r="115" spans="2:65" s="1" customFormat="1" ht="16.5" customHeight="1">
      <c r="B115" s="33"/>
      <c r="E115" s="208" t="str">
        <f>E11</f>
        <v>SO 04.4.C - Založení štěrkového trávníku</v>
      </c>
      <c r="F115" s="247"/>
      <c r="G115" s="247"/>
      <c r="H115" s="247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Brno - Řečkovice</v>
      </c>
      <c r="I117" s="27" t="s">
        <v>24</v>
      </c>
      <c r="J117" s="53" t="str">
        <f>IF(J14="","",J14)</f>
        <v>18. 8. 2023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Statutární město Brno, měst.č.Řečkovice-Mokrá hora</v>
      </c>
      <c r="I119" s="27" t="s">
        <v>38</v>
      </c>
      <c r="J119" s="31" t="str">
        <f>E23</f>
        <v>Ateliér zahradní a krajin.architektury Z.Sendler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7"/>
      <c r="C122" s="118" t="s">
        <v>170</v>
      </c>
      <c r="D122" s="119" t="s">
        <v>72</v>
      </c>
      <c r="E122" s="119" t="s">
        <v>68</v>
      </c>
      <c r="F122" s="119" t="s">
        <v>69</v>
      </c>
      <c r="G122" s="119" t="s">
        <v>171</v>
      </c>
      <c r="H122" s="119" t="s">
        <v>172</v>
      </c>
      <c r="I122" s="119" t="s">
        <v>173</v>
      </c>
      <c r="J122" s="119" t="s">
        <v>164</v>
      </c>
      <c r="K122" s="120" t="s">
        <v>174</v>
      </c>
      <c r="L122" s="117"/>
      <c r="M122" s="60" t="s">
        <v>1</v>
      </c>
      <c r="N122" s="61" t="s">
        <v>51</v>
      </c>
      <c r="O122" s="61" t="s">
        <v>175</v>
      </c>
      <c r="P122" s="61" t="s">
        <v>176</v>
      </c>
      <c r="Q122" s="61" t="s">
        <v>177</v>
      </c>
      <c r="R122" s="61" t="s">
        <v>178</v>
      </c>
      <c r="S122" s="61" t="s">
        <v>179</v>
      </c>
      <c r="T122" s="62" t="s">
        <v>180</v>
      </c>
    </row>
    <row r="123" spans="2:65" s="1" customFormat="1" ht="22.9" customHeight="1">
      <c r="B123" s="33"/>
      <c r="C123" s="65" t="s">
        <v>181</v>
      </c>
      <c r="J123" s="121">
        <f>BK123</f>
        <v>0</v>
      </c>
      <c r="L123" s="33"/>
      <c r="M123" s="63"/>
      <c r="N123" s="54"/>
      <c r="O123" s="54"/>
      <c r="P123" s="122">
        <f>P124</f>
        <v>0</v>
      </c>
      <c r="Q123" s="54"/>
      <c r="R123" s="122">
        <f>R124</f>
        <v>116.24522899999999</v>
      </c>
      <c r="S123" s="54"/>
      <c r="T123" s="123">
        <f>T124</f>
        <v>0</v>
      </c>
      <c r="AT123" s="17" t="s">
        <v>86</v>
      </c>
      <c r="AU123" s="17" t="s">
        <v>166</v>
      </c>
      <c r="BK123" s="124">
        <f>BK124</f>
        <v>0</v>
      </c>
    </row>
    <row r="124" spans="2:65" s="11" customFormat="1" ht="25.9" customHeight="1">
      <c r="B124" s="125"/>
      <c r="D124" s="126" t="s">
        <v>86</v>
      </c>
      <c r="E124" s="127" t="s">
        <v>182</v>
      </c>
      <c r="F124" s="127" t="s">
        <v>494</v>
      </c>
      <c r="I124" s="128"/>
      <c r="J124" s="129">
        <f>BK124</f>
        <v>0</v>
      </c>
      <c r="L124" s="125"/>
      <c r="M124" s="130"/>
      <c r="P124" s="131">
        <f>P125+P182</f>
        <v>0</v>
      </c>
      <c r="R124" s="131">
        <f>R125+R182</f>
        <v>116.24522899999999</v>
      </c>
      <c r="T124" s="132">
        <f>T125+T182</f>
        <v>0</v>
      </c>
      <c r="AR124" s="126" t="s">
        <v>94</v>
      </c>
      <c r="AT124" s="133" t="s">
        <v>86</v>
      </c>
      <c r="AU124" s="133" t="s">
        <v>87</v>
      </c>
      <c r="AY124" s="126" t="s">
        <v>183</v>
      </c>
      <c r="BK124" s="134">
        <f>BK125+BK182</f>
        <v>0</v>
      </c>
    </row>
    <row r="125" spans="2:65" s="11" customFormat="1" ht="22.9" customHeight="1">
      <c r="B125" s="125"/>
      <c r="D125" s="126" t="s">
        <v>86</v>
      </c>
      <c r="E125" s="135" t="s">
        <v>2068</v>
      </c>
      <c r="F125" s="135" t="s">
        <v>2069</v>
      </c>
      <c r="I125" s="128"/>
      <c r="J125" s="136">
        <f>BK125</f>
        <v>0</v>
      </c>
      <c r="L125" s="125"/>
      <c r="M125" s="130"/>
      <c r="P125" s="131">
        <f>SUM(P126:P181)</f>
        <v>0</v>
      </c>
      <c r="R125" s="131">
        <f>SUM(R126:R181)</f>
        <v>115.29696799999999</v>
      </c>
      <c r="T125" s="132">
        <f>SUM(T126:T181)</f>
        <v>0</v>
      </c>
      <c r="AR125" s="126" t="s">
        <v>94</v>
      </c>
      <c r="AT125" s="133" t="s">
        <v>86</v>
      </c>
      <c r="AU125" s="133" t="s">
        <v>94</v>
      </c>
      <c r="AY125" s="126" t="s">
        <v>183</v>
      </c>
      <c r="BK125" s="134">
        <f>SUM(BK126:BK181)</f>
        <v>0</v>
      </c>
    </row>
    <row r="126" spans="2:65" s="1" customFormat="1" ht="16.5" customHeight="1">
      <c r="B126" s="33"/>
      <c r="C126" s="137" t="s">
        <v>94</v>
      </c>
      <c r="D126" s="137" t="s">
        <v>185</v>
      </c>
      <c r="E126" s="138" t="s">
        <v>1704</v>
      </c>
      <c r="F126" s="139" t="s">
        <v>1705</v>
      </c>
      <c r="G126" s="140" t="s">
        <v>188</v>
      </c>
      <c r="H126" s="141">
        <v>91.5</v>
      </c>
      <c r="I126" s="142"/>
      <c r="J126" s="143">
        <f>ROUND(I126*H126,2)</f>
        <v>0</v>
      </c>
      <c r="K126" s="139" t="s">
        <v>189</v>
      </c>
      <c r="L126" s="33"/>
      <c r="M126" s="144" t="s">
        <v>1</v>
      </c>
      <c r="N126" s="145" t="s">
        <v>52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190</v>
      </c>
      <c r="AT126" s="148" t="s">
        <v>185</v>
      </c>
      <c r="AU126" s="148" t="s">
        <v>96</v>
      </c>
      <c r="AY126" s="17" t="s">
        <v>183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94</v>
      </c>
      <c r="BK126" s="149">
        <f>ROUND(I126*H126,2)</f>
        <v>0</v>
      </c>
      <c r="BL126" s="17" t="s">
        <v>190</v>
      </c>
      <c r="BM126" s="148" t="s">
        <v>2070</v>
      </c>
    </row>
    <row r="127" spans="2:65" s="12" customFormat="1" ht="11.25">
      <c r="B127" s="150"/>
      <c r="D127" s="151" t="s">
        <v>192</v>
      </c>
      <c r="E127" s="152" t="s">
        <v>1</v>
      </c>
      <c r="F127" s="153" t="s">
        <v>2071</v>
      </c>
      <c r="H127" s="154">
        <v>91.5</v>
      </c>
      <c r="I127" s="155"/>
      <c r="L127" s="150"/>
      <c r="M127" s="156"/>
      <c r="T127" s="157"/>
      <c r="AT127" s="152" t="s">
        <v>192</v>
      </c>
      <c r="AU127" s="152" t="s">
        <v>96</v>
      </c>
      <c r="AV127" s="12" t="s">
        <v>96</v>
      </c>
      <c r="AW127" s="12" t="s">
        <v>42</v>
      </c>
      <c r="AX127" s="12" t="s">
        <v>94</v>
      </c>
      <c r="AY127" s="152" t="s">
        <v>183</v>
      </c>
    </row>
    <row r="128" spans="2:65" s="1" customFormat="1" ht="16.5" customHeight="1">
      <c r="B128" s="33"/>
      <c r="C128" s="137" t="s">
        <v>96</v>
      </c>
      <c r="D128" s="137" t="s">
        <v>185</v>
      </c>
      <c r="E128" s="138" t="s">
        <v>661</v>
      </c>
      <c r="F128" s="139" t="s">
        <v>662</v>
      </c>
      <c r="G128" s="140" t="s">
        <v>514</v>
      </c>
      <c r="H128" s="141">
        <v>32.024999999999999</v>
      </c>
      <c r="I128" s="142"/>
      <c r="J128" s="143">
        <f>ROUND(I128*H128,2)</f>
        <v>0</v>
      </c>
      <c r="K128" s="139" t="s">
        <v>189</v>
      </c>
      <c r="L128" s="33"/>
      <c r="M128" s="144" t="s">
        <v>1</v>
      </c>
      <c r="N128" s="145" t="s">
        <v>52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190</v>
      </c>
      <c r="AT128" s="148" t="s">
        <v>185</v>
      </c>
      <c r="AU128" s="148" t="s">
        <v>96</v>
      </c>
      <c r="AY128" s="17" t="s">
        <v>183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94</v>
      </c>
      <c r="BK128" s="149">
        <f>ROUND(I128*H128,2)</f>
        <v>0</v>
      </c>
      <c r="BL128" s="17" t="s">
        <v>190</v>
      </c>
      <c r="BM128" s="148" t="s">
        <v>2072</v>
      </c>
    </row>
    <row r="129" spans="2:65" s="12" customFormat="1" ht="11.25">
      <c r="B129" s="150"/>
      <c r="D129" s="151" t="s">
        <v>192</v>
      </c>
      <c r="E129" s="152" t="s">
        <v>1</v>
      </c>
      <c r="F129" s="153" t="s">
        <v>2073</v>
      </c>
      <c r="H129" s="154">
        <v>32.024999999999999</v>
      </c>
      <c r="I129" s="155"/>
      <c r="L129" s="150"/>
      <c r="M129" s="156"/>
      <c r="T129" s="157"/>
      <c r="AT129" s="152" t="s">
        <v>192</v>
      </c>
      <c r="AU129" s="152" t="s">
        <v>96</v>
      </c>
      <c r="AV129" s="12" t="s">
        <v>96</v>
      </c>
      <c r="AW129" s="12" t="s">
        <v>42</v>
      </c>
      <c r="AX129" s="12" t="s">
        <v>94</v>
      </c>
      <c r="AY129" s="152" t="s">
        <v>183</v>
      </c>
    </row>
    <row r="130" spans="2:65" s="1" customFormat="1" ht="24.2" customHeight="1">
      <c r="B130" s="33"/>
      <c r="C130" s="137" t="s">
        <v>203</v>
      </c>
      <c r="D130" s="137" t="s">
        <v>185</v>
      </c>
      <c r="E130" s="138" t="s">
        <v>501</v>
      </c>
      <c r="F130" s="139" t="s">
        <v>502</v>
      </c>
      <c r="G130" s="140" t="s">
        <v>488</v>
      </c>
      <c r="H130" s="141">
        <v>80.063000000000002</v>
      </c>
      <c r="I130" s="142"/>
      <c r="J130" s="143">
        <f>ROUND(I130*H130,2)</f>
        <v>0</v>
      </c>
      <c r="K130" s="139" t="s">
        <v>230</v>
      </c>
      <c r="L130" s="33"/>
      <c r="M130" s="144" t="s">
        <v>1</v>
      </c>
      <c r="N130" s="145" t="s">
        <v>52</v>
      </c>
      <c r="P130" s="146">
        <f>O130*H130</f>
        <v>0</v>
      </c>
      <c r="Q130" s="146">
        <v>0</v>
      </c>
      <c r="R130" s="146">
        <f>Q130*H130</f>
        <v>0</v>
      </c>
      <c r="S130" s="146">
        <v>0</v>
      </c>
      <c r="T130" s="147">
        <f>S130*H130</f>
        <v>0</v>
      </c>
      <c r="AR130" s="148" t="s">
        <v>190</v>
      </c>
      <c r="AT130" s="148" t="s">
        <v>185</v>
      </c>
      <c r="AU130" s="148" t="s">
        <v>96</v>
      </c>
      <c r="AY130" s="17" t="s">
        <v>183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7" t="s">
        <v>94</v>
      </c>
      <c r="BK130" s="149">
        <f>ROUND(I130*H130,2)</f>
        <v>0</v>
      </c>
      <c r="BL130" s="17" t="s">
        <v>190</v>
      </c>
      <c r="BM130" s="148" t="s">
        <v>2074</v>
      </c>
    </row>
    <row r="131" spans="2:65" s="12" customFormat="1" ht="11.25">
      <c r="B131" s="150"/>
      <c r="D131" s="151" t="s">
        <v>192</v>
      </c>
      <c r="E131" s="152" t="s">
        <v>1</v>
      </c>
      <c r="F131" s="153" t="s">
        <v>2075</v>
      </c>
      <c r="H131" s="154">
        <v>24.018999999999998</v>
      </c>
      <c r="I131" s="155"/>
      <c r="L131" s="150"/>
      <c r="M131" s="156"/>
      <c r="T131" s="157"/>
      <c r="AT131" s="152" t="s">
        <v>192</v>
      </c>
      <c r="AU131" s="152" t="s">
        <v>96</v>
      </c>
      <c r="AV131" s="12" t="s">
        <v>96</v>
      </c>
      <c r="AW131" s="12" t="s">
        <v>42</v>
      </c>
      <c r="AX131" s="12" t="s">
        <v>87</v>
      </c>
      <c r="AY131" s="152" t="s">
        <v>183</v>
      </c>
    </row>
    <row r="132" spans="2:65" s="12" customFormat="1" ht="11.25">
      <c r="B132" s="150"/>
      <c r="D132" s="151" t="s">
        <v>192</v>
      </c>
      <c r="E132" s="152" t="s">
        <v>1</v>
      </c>
      <c r="F132" s="153" t="s">
        <v>2076</v>
      </c>
      <c r="H132" s="154">
        <v>56.043999999999997</v>
      </c>
      <c r="I132" s="155"/>
      <c r="L132" s="150"/>
      <c r="M132" s="156"/>
      <c r="T132" s="157"/>
      <c r="AT132" s="152" t="s">
        <v>192</v>
      </c>
      <c r="AU132" s="152" t="s">
        <v>96</v>
      </c>
      <c r="AV132" s="12" t="s">
        <v>96</v>
      </c>
      <c r="AW132" s="12" t="s">
        <v>42</v>
      </c>
      <c r="AX132" s="12" t="s">
        <v>87</v>
      </c>
      <c r="AY132" s="152" t="s">
        <v>183</v>
      </c>
    </row>
    <row r="133" spans="2:65" s="14" customFormat="1" ht="11.25">
      <c r="B133" s="164"/>
      <c r="D133" s="151" t="s">
        <v>192</v>
      </c>
      <c r="E133" s="165" t="s">
        <v>1</v>
      </c>
      <c r="F133" s="166" t="s">
        <v>202</v>
      </c>
      <c r="H133" s="167">
        <v>80.063000000000002</v>
      </c>
      <c r="I133" s="168"/>
      <c r="L133" s="164"/>
      <c r="M133" s="169"/>
      <c r="T133" s="170"/>
      <c r="AT133" s="165" t="s">
        <v>192</v>
      </c>
      <c r="AU133" s="165" t="s">
        <v>96</v>
      </c>
      <c r="AV133" s="14" t="s">
        <v>203</v>
      </c>
      <c r="AW133" s="14" t="s">
        <v>42</v>
      </c>
      <c r="AX133" s="14" t="s">
        <v>94</v>
      </c>
      <c r="AY133" s="165" t="s">
        <v>183</v>
      </c>
    </row>
    <row r="134" spans="2:65" s="1" customFormat="1" ht="16.5" customHeight="1">
      <c r="B134" s="33"/>
      <c r="C134" s="137" t="s">
        <v>190</v>
      </c>
      <c r="D134" s="137" t="s">
        <v>185</v>
      </c>
      <c r="E134" s="138" t="s">
        <v>723</v>
      </c>
      <c r="F134" s="139" t="s">
        <v>724</v>
      </c>
      <c r="G134" s="140" t="s">
        <v>514</v>
      </c>
      <c r="H134" s="141">
        <v>32.024999999999999</v>
      </c>
      <c r="I134" s="142"/>
      <c r="J134" s="143">
        <f>ROUND(I134*H134,2)</f>
        <v>0</v>
      </c>
      <c r="K134" s="139" t="s">
        <v>189</v>
      </c>
      <c r="L134" s="33"/>
      <c r="M134" s="144" t="s">
        <v>1</v>
      </c>
      <c r="N134" s="145" t="s">
        <v>52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190</v>
      </c>
      <c r="AT134" s="148" t="s">
        <v>185</v>
      </c>
      <c r="AU134" s="148" t="s">
        <v>96</v>
      </c>
      <c r="AY134" s="17" t="s">
        <v>183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94</v>
      </c>
      <c r="BK134" s="149">
        <f>ROUND(I134*H134,2)</f>
        <v>0</v>
      </c>
      <c r="BL134" s="17" t="s">
        <v>190</v>
      </c>
      <c r="BM134" s="148" t="s">
        <v>2077</v>
      </c>
    </row>
    <row r="135" spans="2:65" s="12" customFormat="1" ht="11.25">
      <c r="B135" s="150"/>
      <c r="D135" s="151" t="s">
        <v>192</v>
      </c>
      <c r="E135" s="152" t="s">
        <v>1</v>
      </c>
      <c r="F135" s="153" t="s">
        <v>2078</v>
      </c>
      <c r="H135" s="154">
        <v>32.024999999999999</v>
      </c>
      <c r="I135" s="155"/>
      <c r="L135" s="150"/>
      <c r="M135" s="156"/>
      <c r="T135" s="157"/>
      <c r="AT135" s="152" t="s">
        <v>192</v>
      </c>
      <c r="AU135" s="152" t="s">
        <v>96</v>
      </c>
      <c r="AV135" s="12" t="s">
        <v>96</v>
      </c>
      <c r="AW135" s="12" t="s">
        <v>42</v>
      </c>
      <c r="AX135" s="12" t="s">
        <v>94</v>
      </c>
      <c r="AY135" s="152" t="s">
        <v>183</v>
      </c>
    </row>
    <row r="136" spans="2:65" s="1" customFormat="1" ht="21.75" customHeight="1">
      <c r="B136" s="33"/>
      <c r="C136" s="137" t="s">
        <v>216</v>
      </c>
      <c r="D136" s="137" t="s">
        <v>185</v>
      </c>
      <c r="E136" s="138" t="s">
        <v>2079</v>
      </c>
      <c r="F136" s="139" t="s">
        <v>2080</v>
      </c>
      <c r="G136" s="140" t="s">
        <v>514</v>
      </c>
      <c r="H136" s="141">
        <v>61.274999999999999</v>
      </c>
      <c r="I136" s="142"/>
      <c r="J136" s="143">
        <f>ROUND(I136*H136,2)</f>
        <v>0</v>
      </c>
      <c r="K136" s="139" t="s">
        <v>189</v>
      </c>
      <c r="L136" s="33"/>
      <c r="M136" s="144" t="s">
        <v>1</v>
      </c>
      <c r="N136" s="145" t="s">
        <v>52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190</v>
      </c>
      <c r="AT136" s="148" t="s">
        <v>185</v>
      </c>
      <c r="AU136" s="148" t="s">
        <v>96</v>
      </c>
      <c r="AY136" s="17" t="s">
        <v>183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94</v>
      </c>
      <c r="BK136" s="149">
        <f>ROUND(I136*H136,2)</f>
        <v>0</v>
      </c>
      <c r="BL136" s="17" t="s">
        <v>190</v>
      </c>
      <c r="BM136" s="148" t="s">
        <v>2081</v>
      </c>
    </row>
    <row r="137" spans="2:65" s="12" customFormat="1" ht="11.25">
      <c r="B137" s="150"/>
      <c r="D137" s="151" t="s">
        <v>192</v>
      </c>
      <c r="E137" s="152" t="s">
        <v>1</v>
      </c>
      <c r="F137" s="153" t="s">
        <v>2082</v>
      </c>
      <c r="H137" s="154">
        <v>27.45</v>
      </c>
      <c r="I137" s="155"/>
      <c r="L137" s="150"/>
      <c r="M137" s="156"/>
      <c r="T137" s="157"/>
      <c r="AT137" s="152" t="s">
        <v>192</v>
      </c>
      <c r="AU137" s="152" t="s">
        <v>96</v>
      </c>
      <c r="AV137" s="12" t="s">
        <v>96</v>
      </c>
      <c r="AW137" s="12" t="s">
        <v>42</v>
      </c>
      <c r="AX137" s="12" t="s">
        <v>87</v>
      </c>
      <c r="AY137" s="152" t="s">
        <v>183</v>
      </c>
    </row>
    <row r="138" spans="2:65" s="12" customFormat="1" ht="11.25">
      <c r="B138" s="150"/>
      <c r="D138" s="151" t="s">
        <v>192</v>
      </c>
      <c r="E138" s="152" t="s">
        <v>1</v>
      </c>
      <c r="F138" s="153" t="s">
        <v>2083</v>
      </c>
      <c r="H138" s="154">
        <v>33.825000000000003</v>
      </c>
      <c r="I138" s="155"/>
      <c r="L138" s="150"/>
      <c r="M138" s="156"/>
      <c r="T138" s="157"/>
      <c r="AT138" s="152" t="s">
        <v>192</v>
      </c>
      <c r="AU138" s="152" t="s">
        <v>96</v>
      </c>
      <c r="AV138" s="12" t="s">
        <v>96</v>
      </c>
      <c r="AW138" s="12" t="s">
        <v>42</v>
      </c>
      <c r="AX138" s="12" t="s">
        <v>87</v>
      </c>
      <c r="AY138" s="152" t="s">
        <v>183</v>
      </c>
    </row>
    <row r="139" spans="2:65" s="13" customFormat="1" ht="11.25">
      <c r="B139" s="158"/>
      <c r="D139" s="151" t="s">
        <v>192</v>
      </c>
      <c r="E139" s="159" t="s">
        <v>1</v>
      </c>
      <c r="F139" s="160" t="s">
        <v>2084</v>
      </c>
      <c r="H139" s="159" t="s">
        <v>1</v>
      </c>
      <c r="I139" s="161"/>
      <c r="L139" s="158"/>
      <c r="M139" s="162"/>
      <c r="T139" s="163"/>
      <c r="AT139" s="159" t="s">
        <v>192</v>
      </c>
      <c r="AU139" s="159" t="s">
        <v>96</v>
      </c>
      <c r="AV139" s="13" t="s">
        <v>94</v>
      </c>
      <c r="AW139" s="13" t="s">
        <v>42</v>
      </c>
      <c r="AX139" s="13" t="s">
        <v>87</v>
      </c>
      <c r="AY139" s="159" t="s">
        <v>183</v>
      </c>
    </row>
    <row r="140" spans="2:65" s="14" customFormat="1" ht="11.25">
      <c r="B140" s="164"/>
      <c r="D140" s="151" t="s">
        <v>192</v>
      </c>
      <c r="E140" s="165" t="s">
        <v>1</v>
      </c>
      <c r="F140" s="166" t="s">
        <v>202</v>
      </c>
      <c r="H140" s="167">
        <v>61.274999999999999</v>
      </c>
      <c r="I140" s="168"/>
      <c r="L140" s="164"/>
      <c r="M140" s="169"/>
      <c r="T140" s="170"/>
      <c r="AT140" s="165" t="s">
        <v>192</v>
      </c>
      <c r="AU140" s="165" t="s">
        <v>96</v>
      </c>
      <c r="AV140" s="14" t="s">
        <v>203</v>
      </c>
      <c r="AW140" s="14" t="s">
        <v>42</v>
      </c>
      <c r="AX140" s="14" t="s">
        <v>94</v>
      </c>
      <c r="AY140" s="165" t="s">
        <v>183</v>
      </c>
    </row>
    <row r="141" spans="2:65" s="1" customFormat="1" ht="16.5" customHeight="1">
      <c r="B141" s="33"/>
      <c r="C141" s="137" t="s">
        <v>222</v>
      </c>
      <c r="D141" s="137" t="s">
        <v>185</v>
      </c>
      <c r="E141" s="138" t="s">
        <v>1996</v>
      </c>
      <c r="F141" s="139" t="s">
        <v>1997</v>
      </c>
      <c r="G141" s="140" t="s">
        <v>514</v>
      </c>
      <c r="H141" s="141">
        <v>61.274999999999999</v>
      </c>
      <c r="I141" s="142"/>
      <c r="J141" s="143">
        <f>ROUND(I141*H141,2)</f>
        <v>0</v>
      </c>
      <c r="K141" s="139" t="s">
        <v>189</v>
      </c>
      <c r="L141" s="33"/>
      <c r="M141" s="144" t="s">
        <v>1</v>
      </c>
      <c r="N141" s="145" t="s">
        <v>52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190</v>
      </c>
      <c r="AT141" s="148" t="s">
        <v>185</v>
      </c>
      <c r="AU141" s="148" t="s">
        <v>96</v>
      </c>
      <c r="AY141" s="17" t="s">
        <v>183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94</v>
      </c>
      <c r="BK141" s="149">
        <f>ROUND(I141*H141,2)</f>
        <v>0</v>
      </c>
      <c r="BL141" s="17" t="s">
        <v>190</v>
      </c>
      <c r="BM141" s="148" t="s">
        <v>2085</v>
      </c>
    </row>
    <row r="142" spans="2:65" s="12" customFormat="1" ht="11.25">
      <c r="B142" s="150"/>
      <c r="D142" s="151" t="s">
        <v>192</v>
      </c>
      <c r="E142" s="152" t="s">
        <v>1</v>
      </c>
      <c r="F142" s="153" t="s">
        <v>2086</v>
      </c>
      <c r="H142" s="154">
        <v>27.45</v>
      </c>
      <c r="I142" s="155"/>
      <c r="L142" s="150"/>
      <c r="M142" s="156"/>
      <c r="T142" s="157"/>
      <c r="AT142" s="152" t="s">
        <v>192</v>
      </c>
      <c r="AU142" s="152" t="s">
        <v>96</v>
      </c>
      <c r="AV142" s="12" t="s">
        <v>96</v>
      </c>
      <c r="AW142" s="12" t="s">
        <v>42</v>
      </c>
      <c r="AX142" s="12" t="s">
        <v>87</v>
      </c>
      <c r="AY142" s="152" t="s">
        <v>183</v>
      </c>
    </row>
    <row r="143" spans="2:65" s="12" customFormat="1" ht="11.25">
      <c r="B143" s="150"/>
      <c r="D143" s="151" t="s">
        <v>192</v>
      </c>
      <c r="E143" s="152" t="s">
        <v>1</v>
      </c>
      <c r="F143" s="153" t="s">
        <v>2083</v>
      </c>
      <c r="H143" s="154">
        <v>33.825000000000003</v>
      </c>
      <c r="I143" s="155"/>
      <c r="L143" s="150"/>
      <c r="M143" s="156"/>
      <c r="T143" s="157"/>
      <c r="AT143" s="152" t="s">
        <v>192</v>
      </c>
      <c r="AU143" s="152" t="s">
        <v>96</v>
      </c>
      <c r="AV143" s="12" t="s">
        <v>96</v>
      </c>
      <c r="AW143" s="12" t="s">
        <v>42</v>
      </c>
      <c r="AX143" s="12" t="s">
        <v>87</v>
      </c>
      <c r="AY143" s="152" t="s">
        <v>183</v>
      </c>
    </row>
    <row r="144" spans="2:65" s="13" customFormat="1" ht="11.25">
      <c r="B144" s="158"/>
      <c r="D144" s="151" t="s">
        <v>192</v>
      </c>
      <c r="E144" s="159" t="s">
        <v>1</v>
      </c>
      <c r="F144" s="160" t="s">
        <v>2084</v>
      </c>
      <c r="H144" s="159" t="s">
        <v>1</v>
      </c>
      <c r="I144" s="161"/>
      <c r="L144" s="158"/>
      <c r="M144" s="162"/>
      <c r="T144" s="163"/>
      <c r="AT144" s="159" t="s">
        <v>192</v>
      </c>
      <c r="AU144" s="159" t="s">
        <v>96</v>
      </c>
      <c r="AV144" s="13" t="s">
        <v>94</v>
      </c>
      <c r="AW144" s="13" t="s">
        <v>42</v>
      </c>
      <c r="AX144" s="13" t="s">
        <v>87</v>
      </c>
      <c r="AY144" s="159" t="s">
        <v>183</v>
      </c>
    </row>
    <row r="145" spans="2:65" s="14" customFormat="1" ht="11.25">
      <c r="B145" s="164"/>
      <c r="D145" s="151" t="s">
        <v>192</v>
      </c>
      <c r="E145" s="165" t="s">
        <v>1</v>
      </c>
      <c r="F145" s="166" t="s">
        <v>202</v>
      </c>
      <c r="H145" s="167">
        <v>61.274999999999999</v>
      </c>
      <c r="I145" s="168"/>
      <c r="L145" s="164"/>
      <c r="M145" s="169"/>
      <c r="T145" s="170"/>
      <c r="AT145" s="165" t="s">
        <v>192</v>
      </c>
      <c r="AU145" s="165" t="s">
        <v>96</v>
      </c>
      <c r="AV145" s="14" t="s">
        <v>203</v>
      </c>
      <c r="AW145" s="14" t="s">
        <v>42</v>
      </c>
      <c r="AX145" s="14" t="s">
        <v>94</v>
      </c>
      <c r="AY145" s="165" t="s">
        <v>183</v>
      </c>
    </row>
    <row r="146" spans="2:65" s="1" customFormat="1" ht="16.5" customHeight="1">
      <c r="B146" s="33"/>
      <c r="C146" s="137" t="s">
        <v>227</v>
      </c>
      <c r="D146" s="137" t="s">
        <v>185</v>
      </c>
      <c r="E146" s="138" t="s">
        <v>734</v>
      </c>
      <c r="F146" s="139" t="s">
        <v>735</v>
      </c>
      <c r="G146" s="140" t="s">
        <v>188</v>
      </c>
      <c r="H146" s="141">
        <v>60.9</v>
      </c>
      <c r="I146" s="142"/>
      <c r="J146" s="143">
        <f>ROUND(I146*H146,2)</f>
        <v>0</v>
      </c>
      <c r="K146" s="139" t="s">
        <v>189</v>
      </c>
      <c r="L146" s="33"/>
      <c r="M146" s="144" t="s">
        <v>1</v>
      </c>
      <c r="N146" s="145" t="s">
        <v>52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190</v>
      </c>
      <c r="AT146" s="148" t="s">
        <v>185</v>
      </c>
      <c r="AU146" s="148" t="s">
        <v>96</v>
      </c>
      <c r="AY146" s="17" t="s">
        <v>183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94</v>
      </c>
      <c r="BK146" s="149">
        <f>ROUND(I146*H146,2)</f>
        <v>0</v>
      </c>
      <c r="BL146" s="17" t="s">
        <v>190</v>
      </c>
      <c r="BM146" s="148" t="s">
        <v>2087</v>
      </c>
    </row>
    <row r="147" spans="2:65" s="12" customFormat="1" ht="11.25">
      <c r="B147" s="150"/>
      <c r="D147" s="151" t="s">
        <v>192</v>
      </c>
      <c r="E147" s="152" t="s">
        <v>1</v>
      </c>
      <c r="F147" s="153" t="s">
        <v>2088</v>
      </c>
      <c r="H147" s="154">
        <v>60.9</v>
      </c>
      <c r="I147" s="155"/>
      <c r="L147" s="150"/>
      <c r="M147" s="156"/>
      <c r="T147" s="157"/>
      <c r="AT147" s="152" t="s">
        <v>192</v>
      </c>
      <c r="AU147" s="152" t="s">
        <v>96</v>
      </c>
      <c r="AV147" s="12" t="s">
        <v>96</v>
      </c>
      <c r="AW147" s="12" t="s">
        <v>42</v>
      </c>
      <c r="AX147" s="12" t="s">
        <v>94</v>
      </c>
      <c r="AY147" s="152" t="s">
        <v>183</v>
      </c>
    </row>
    <row r="148" spans="2:65" s="1" customFormat="1" ht="16.5" customHeight="1">
      <c r="B148" s="33"/>
      <c r="C148" s="137" t="s">
        <v>235</v>
      </c>
      <c r="D148" s="137" t="s">
        <v>185</v>
      </c>
      <c r="E148" s="138" t="s">
        <v>730</v>
      </c>
      <c r="F148" s="139" t="s">
        <v>731</v>
      </c>
      <c r="G148" s="140" t="s">
        <v>188</v>
      </c>
      <c r="H148" s="141">
        <v>225.5</v>
      </c>
      <c r="I148" s="142"/>
      <c r="J148" s="143">
        <f>ROUND(I148*H148,2)</f>
        <v>0</v>
      </c>
      <c r="K148" s="139" t="s">
        <v>189</v>
      </c>
      <c r="L148" s="33"/>
      <c r="M148" s="144" t="s">
        <v>1</v>
      </c>
      <c r="N148" s="145" t="s">
        <v>52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190</v>
      </c>
      <c r="AT148" s="148" t="s">
        <v>185</v>
      </c>
      <c r="AU148" s="148" t="s">
        <v>96</v>
      </c>
      <c r="AY148" s="17" t="s">
        <v>183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94</v>
      </c>
      <c r="BK148" s="149">
        <f>ROUND(I148*H148,2)</f>
        <v>0</v>
      </c>
      <c r="BL148" s="17" t="s">
        <v>190</v>
      </c>
      <c r="BM148" s="148" t="s">
        <v>2089</v>
      </c>
    </row>
    <row r="149" spans="2:65" s="12" customFormat="1" ht="11.25">
      <c r="B149" s="150"/>
      <c r="D149" s="151" t="s">
        <v>192</v>
      </c>
      <c r="E149" s="152" t="s">
        <v>1</v>
      </c>
      <c r="F149" s="153" t="s">
        <v>2090</v>
      </c>
      <c r="H149" s="154">
        <v>225.5</v>
      </c>
      <c r="I149" s="155"/>
      <c r="L149" s="150"/>
      <c r="M149" s="156"/>
      <c r="T149" s="157"/>
      <c r="AT149" s="152" t="s">
        <v>192</v>
      </c>
      <c r="AU149" s="152" t="s">
        <v>96</v>
      </c>
      <c r="AV149" s="12" t="s">
        <v>96</v>
      </c>
      <c r="AW149" s="12" t="s">
        <v>42</v>
      </c>
      <c r="AX149" s="12" t="s">
        <v>94</v>
      </c>
      <c r="AY149" s="152" t="s">
        <v>183</v>
      </c>
    </row>
    <row r="150" spans="2:65" s="1" customFormat="1" ht="16.5" customHeight="1">
      <c r="B150" s="33"/>
      <c r="C150" s="137" t="s">
        <v>242</v>
      </c>
      <c r="D150" s="137" t="s">
        <v>185</v>
      </c>
      <c r="E150" s="138" t="s">
        <v>2091</v>
      </c>
      <c r="F150" s="139" t="s">
        <v>2092</v>
      </c>
      <c r="G150" s="140" t="s">
        <v>188</v>
      </c>
      <c r="H150" s="141">
        <v>91.5</v>
      </c>
      <c r="I150" s="142"/>
      <c r="J150" s="143">
        <f>ROUND(I150*H150,2)</f>
        <v>0</v>
      </c>
      <c r="K150" s="139" t="s">
        <v>189</v>
      </c>
      <c r="L150" s="33"/>
      <c r="M150" s="144" t="s">
        <v>1</v>
      </c>
      <c r="N150" s="145" t="s">
        <v>52</v>
      </c>
      <c r="P150" s="146">
        <f>O150*H150</f>
        <v>0</v>
      </c>
      <c r="Q150" s="146">
        <v>0.69</v>
      </c>
      <c r="R150" s="146">
        <f>Q150*H150</f>
        <v>63.134999999999998</v>
      </c>
      <c r="S150" s="146">
        <v>0</v>
      </c>
      <c r="T150" s="147">
        <f>S150*H150</f>
        <v>0</v>
      </c>
      <c r="AR150" s="148" t="s">
        <v>190</v>
      </c>
      <c r="AT150" s="148" t="s">
        <v>185</v>
      </c>
      <c r="AU150" s="148" t="s">
        <v>96</v>
      </c>
      <c r="AY150" s="17" t="s">
        <v>183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94</v>
      </c>
      <c r="BK150" s="149">
        <f>ROUND(I150*H150,2)</f>
        <v>0</v>
      </c>
      <c r="BL150" s="17" t="s">
        <v>190</v>
      </c>
      <c r="BM150" s="148" t="s">
        <v>2093</v>
      </c>
    </row>
    <row r="151" spans="2:65" s="12" customFormat="1" ht="11.25">
      <c r="B151" s="150"/>
      <c r="D151" s="151" t="s">
        <v>192</v>
      </c>
      <c r="E151" s="152" t="s">
        <v>1</v>
      </c>
      <c r="F151" s="153" t="s">
        <v>2094</v>
      </c>
      <c r="H151" s="154">
        <v>91.5</v>
      </c>
      <c r="I151" s="155"/>
      <c r="L151" s="150"/>
      <c r="M151" s="156"/>
      <c r="T151" s="157"/>
      <c r="AT151" s="152" t="s">
        <v>192</v>
      </c>
      <c r="AU151" s="152" t="s">
        <v>96</v>
      </c>
      <c r="AV151" s="12" t="s">
        <v>96</v>
      </c>
      <c r="AW151" s="12" t="s">
        <v>42</v>
      </c>
      <c r="AX151" s="12" t="s">
        <v>94</v>
      </c>
      <c r="AY151" s="152" t="s">
        <v>183</v>
      </c>
    </row>
    <row r="152" spans="2:65" s="1" customFormat="1" ht="16.5" customHeight="1">
      <c r="B152" s="33"/>
      <c r="C152" s="176" t="s">
        <v>248</v>
      </c>
      <c r="D152" s="176" t="s">
        <v>511</v>
      </c>
      <c r="E152" s="177" t="s">
        <v>2095</v>
      </c>
      <c r="F152" s="178" t="s">
        <v>2096</v>
      </c>
      <c r="G152" s="179" t="s">
        <v>488</v>
      </c>
      <c r="H152" s="180">
        <v>52.155000000000001</v>
      </c>
      <c r="I152" s="181"/>
      <c r="J152" s="182">
        <f>ROUND(I152*H152,2)</f>
        <v>0</v>
      </c>
      <c r="K152" s="178" t="s">
        <v>230</v>
      </c>
      <c r="L152" s="183"/>
      <c r="M152" s="184" t="s">
        <v>1</v>
      </c>
      <c r="N152" s="185" t="s">
        <v>52</v>
      </c>
      <c r="P152" s="146">
        <f>O152*H152</f>
        <v>0</v>
      </c>
      <c r="Q152" s="146">
        <v>1</v>
      </c>
      <c r="R152" s="146">
        <f>Q152*H152</f>
        <v>52.155000000000001</v>
      </c>
      <c r="S152" s="146">
        <v>0</v>
      </c>
      <c r="T152" s="147">
        <f>S152*H152</f>
        <v>0</v>
      </c>
      <c r="AR152" s="148" t="s">
        <v>235</v>
      </c>
      <c r="AT152" s="148" t="s">
        <v>511</v>
      </c>
      <c r="AU152" s="148" t="s">
        <v>96</v>
      </c>
      <c r="AY152" s="17" t="s">
        <v>183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94</v>
      </c>
      <c r="BK152" s="149">
        <f>ROUND(I152*H152,2)</f>
        <v>0</v>
      </c>
      <c r="BL152" s="17" t="s">
        <v>190</v>
      </c>
      <c r="BM152" s="148" t="s">
        <v>2097</v>
      </c>
    </row>
    <row r="153" spans="2:65" s="12" customFormat="1" ht="11.25">
      <c r="B153" s="150"/>
      <c r="D153" s="151" t="s">
        <v>192</v>
      </c>
      <c r="E153" s="152" t="s">
        <v>1</v>
      </c>
      <c r="F153" s="153" t="s">
        <v>2098</v>
      </c>
      <c r="H153" s="154">
        <v>52.155000000000001</v>
      </c>
      <c r="I153" s="155"/>
      <c r="L153" s="150"/>
      <c r="M153" s="156"/>
      <c r="T153" s="157"/>
      <c r="AT153" s="152" t="s">
        <v>192</v>
      </c>
      <c r="AU153" s="152" t="s">
        <v>96</v>
      </c>
      <c r="AV153" s="12" t="s">
        <v>96</v>
      </c>
      <c r="AW153" s="12" t="s">
        <v>42</v>
      </c>
      <c r="AX153" s="12" t="s">
        <v>94</v>
      </c>
      <c r="AY153" s="152" t="s">
        <v>183</v>
      </c>
    </row>
    <row r="154" spans="2:65" s="1" customFormat="1" ht="21.75" customHeight="1">
      <c r="B154" s="33"/>
      <c r="C154" s="137" t="s">
        <v>255</v>
      </c>
      <c r="D154" s="137" t="s">
        <v>185</v>
      </c>
      <c r="E154" s="138" t="s">
        <v>2099</v>
      </c>
      <c r="F154" s="139" t="s">
        <v>2100</v>
      </c>
      <c r="G154" s="140" t="s">
        <v>188</v>
      </c>
      <c r="H154" s="141">
        <v>225.5</v>
      </c>
      <c r="I154" s="142"/>
      <c r="J154" s="143">
        <f>ROUND(I154*H154,2)</f>
        <v>0</v>
      </c>
      <c r="K154" s="139" t="s">
        <v>189</v>
      </c>
      <c r="L154" s="33"/>
      <c r="M154" s="144" t="s">
        <v>1</v>
      </c>
      <c r="N154" s="145" t="s">
        <v>52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190</v>
      </c>
      <c r="AT154" s="148" t="s">
        <v>185</v>
      </c>
      <c r="AU154" s="148" t="s">
        <v>96</v>
      </c>
      <c r="AY154" s="17" t="s">
        <v>183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94</v>
      </c>
      <c r="BK154" s="149">
        <f>ROUND(I154*H154,2)</f>
        <v>0</v>
      </c>
      <c r="BL154" s="17" t="s">
        <v>190</v>
      </c>
      <c r="BM154" s="148" t="s">
        <v>2101</v>
      </c>
    </row>
    <row r="155" spans="2:65" s="12" customFormat="1" ht="11.25">
      <c r="B155" s="150"/>
      <c r="D155" s="151" t="s">
        <v>192</v>
      </c>
      <c r="E155" s="152" t="s">
        <v>1</v>
      </c>
      <c r="F155" s="153" t="s">
        <v>2102</v>
      </c>
      <c r="H155" s="154">
        <v>225.5</v>
      </c>
      <c r="I155" s="155"/>
      <c r="L155" s="150"/>
      <c r="M155" s="156"/>
      <c r="T155" s="157"/>
      <c r="AT155" s="152" t="s">
        <v>192</v>
      </c>
      <c r="AU155" s="152" t="s">
        <v>96</v>
      </c>
      <c r="AV155" s="12" t="s">
        <v>96</v>
      </c>
      <c r="AW155" s="12" t="s">
        <v>42</v>
      </c>
      <c r="AX155" s="12" t="s">
        <v>94</v>
      </c>
      <c r="AY155" s="152" t="s">
        <v>183</v>
      </c>
    </row>
    <row r="156" spans="2:65" s="1" customFormat="1" ht="24.2" customHeight="1">
      <c r="B156" s="33"/>
      <c r="C156" s="176" t="s">
        <v>267</v>
      </c>
      <c r="D156" s="176" t="s">
        <v>511</v>
      </c>
      <c r="E156" s="177" t="s">
        <v>2103</v>
      </c>
      <c r="F156" s="178" t="s">
        <v>2104</v>
      </c>
      <c r="G156" s="179" t="s">
        <v>514</v>
      </c>
      <c r="H156" s="180">
        <v>33.825000000000003</v>
      </c>
      <c r="I156" s="181"/>
      <c r="J156" s="182">
        <f>ROUND(I156*H156,2)</f>
        <v>0</v>
      </c>
      <c r="K156" s="178" t="s">
        <v>230</v>
      </c>
      <c r="L156" s="183"/>
      <c r="M156" s="184" t="s">
        <v>1</v>
      </c>
      <c r="N156" s="185" t="s">
        <v>52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235</v>
      </c>
      <c r="AT156" s="148" t="s">
        <v>511</v>
      </c>
      <c r="AU156" s="148" t="s">
        <v>96</v>
      </c>
      <c r="AY156" s="17" t="s">
        <v>183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94</v>
      </c>
      <c r="BK156" s="149">
        <f>ROUND(I156*H156,2)</f>
        <v>0</v>
      </c>
      <c r="BL156" s="17" t="s">
        <v>190</v>
      </c>
      <c r="BM156" s="148" t="s">
        <v>2105</v>
      </c>
    </row>
    <row r="157" spans="2:65" s="12" customFormat="1" ht="11.25">
      <c r="B157" s="150"/>
      <c r="D157" s="151" t="s">
        <v>192</v>
      </c>
      <c r="E157" s="152" t="s">
        <v>1</v>
      </c>
      <c r="F157" s="153" t="s">
        <v>2106</v>
      </c>
      <c r="H157" s="154">
        <v>33.825000000000003</v>
      </c>
      <c r="I157" s="155"/>
      <c r="L157" s="150"/>
      <c r="M157" s="156"/>
      <c r="T157" s="157"/>
      <c r="AT157" s="152" t="s">
        <v>192</v>
      </c>
      <c r="AU157" s="152" t="s">
        <v>96</v>
      </c>
      <c r="AV157" s="12" t="s">
        <v>96</v>
      </c>
      <c r="AW157" s="12" t="s">
        <v>42</v>
      </c>
      <c r="AX157" s="12" t="s">
        <v>94</v>
      </c>
      <c r="AY157" s="152" t="s">
        <v>183</v>
      </c>
    </row>
    <row r="158" spans="2:65" s="1" customFormat="1" ht="16.5" customHeight="1">
      <c r="B158" s="33"/>
      <c r="C158" s="137" t="s">
        <v>275</v>
      </c>
      <c r="D158" s="137" t="s">
        <v>185</v>
      </c>
      <c r="E158" s="138" t="s">
        <v>1936</v>
      </c>
      <c r="F158" s="139" t="s">
        <v>1937</v>
      </c>
      <c r="G158" s="140" t="s">
        <v>188</v>
      </c>
      <c r="H158" s="141">
        <v>225.5</v>
      </c>
      <c r="I158" s="142"/>
      <c r="J158" s="143">
        <f>ROUND(I158*H158,2)</f>
        <v>0</v>
      </c>
      <c r="K158" s="139" t="s">
        <v>189</v>
      </c>
      <c r="L158" s="33"/>
      <c r="M158" s="144" t="s">
        <v>1</v>
      </c>
      <c r="N158" s="145" t="s">
        <v>52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190</v>
      </c>
      <c r="AT158" s="148" t="s">
        <v>185</v>
      </c>
      <c r="AU158" s="148" t="s">
        <v>96</v>
      </c>
      <c r="AY158" s="17" t="s">
        <v>183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94</v>
      </c>
      <c r="BK158" s="149">
        <f>ROUND(I158*H158,2)</f>
        <v>0</v>
      </c>
      <c r="BL158" s="17" t="s">
        <v>190</v>
      </c>
      <c r="BM158" s="148" t="s">
        <v>2107</v>
      </c>
    </row>
    <row r="159" spans="2:65" s="12" customFormat="1" ht="11.25">
      <c r="B159" s="150"/>
      <c r="D159" s="151" t="s">
        <v>192</v>
      </c>
      <c r="E159" s="152" t="s">
        <v>1</v>
      </c>
      <c r="F159" s="153" t="s">
        <v>2108</v>
      </c>
      <c r="H159" s="154">
        <v>225.5</v>
      </c>
      <c r="I159" s="155"/>
      <c r="L159" s="150"/>
      <c r="M159" s="156"/>
      <c r="T159" s="157"/>
      <c r="AT159" s="152" t="s">
        <v>192</v>
      </c>
      <c r="AU159" s="152" t="s">
        <v>96</v>
      </c>
      <c r="AV159" s="12" t="s">
        <v>96</v>
      </c>
      <c r="AW159" s="12" t="s">
        <v>42</v>
      </c>
      <c r="AX159" s="12" t="s">
        <v>94</v>
      </c>
      <c r="AY159" s="152" t="s">
        <v>183</v>
      </c>
    </row>
    <row r="160" spans="2:65" s="1" customFormat="1" ht="37.9" customHeight="1">
      <c r="B160" s="33"/>
      <c r="C160" s="176" t="s">
        <v>281</v>
      </c>
      <c r="D160" s="176" t="s">
        <v>511</v>
      </c>
      <c r="E160" s="177" t="s">
        <v>2109</v>
      </c>
      <c r="F160" s="178" t="s">
        <v>2110</v>
      </c>
      <c r="G160" s="179" t="s">
        <v>1308</v>
      </c>
      <c r="H160" s="180">
        <v>7.4420000000000002</v>
      </c>
      <c r="I160" s="181"/>
      <c r="J160" s="182">
        <f>ROUND(I160*H160,2)</f>
        <v>0</v>
      </c>
      <c r="K160" s="178" t="s">
        <v>1904</v>
      </c>
      <c r="L160" s="183"/>
      <c r="M160" s="184" t="s">
        <v>1</v>
      </c>
      <c r="N160" s="185" t="s">
        <v>52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235</v>
      </c>
      <c r="AT160" s="148" t="s">
        <v>511</v>
      </c>
      <c r="AU160" s="148" t="s">
        <v>96</v>
      </c>
      <c r="AY160" s="17" t="s">
        <v>183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94</v>
      </c>
      <c r="BK160" s="149">
        <f>ROUND(I160*H160,2)</f>
        <v>0</v>
      </c>
      <c r="BL160" s="17" t="s">
        <v>190</v>
      </c>
      <c r="BM160" s="148" t="s">
        <v>2111</v>
      </c>
    </row>
    <row r="161" spans="2:65" s="13" customFormat="1" ht="11.25">
      <c r="B161" s="158"/>
      <c r="D161" s="151" t="s">
        <v>192</v>
      </c>
      <c r="E161" s="159" t="s">
        <v>1</v>
      </c>
      <c r="F161" s="160" t="s">
        <v>2112</v>
      </c>
      <c r="H161" s="159" t="s">
        <v>1</v>
      </c>
      <c r="I161" s="161"/>
      <c r="L161" s="158"/>
      <c r="M161" s="162"/>
      <c r="T161" s="163"/>
      <c r="AT161" s="159" t="s">
        <v>192</v>
      </c>
      <c r="AU161" s="159" t="s">
        <v>96</v>
      </c>
      <c r="AV161" s="13" t="s">
        <v>94</v>
      </c>
      <c r="AW161" s="13" t="s">
        <v>42</v>
      </c>
      <c r="AX161" s="13" t="s">
        <v>87</v>
      </c>
      <c r="AY161" s="159" t="s">
        <v>183</v>
      </c>
    </row>
    <row r="162" spans="2:65" s="12" customFormat="1" ht="22.5">
      <c r="B162" s="150"/>
      <c r="D162" s="151" t="s">
        <v>192</v>
      </c>
      <c r="E162" s="152" t="s">
        <v>1</v>
      </c>
      <c r="F162" s="153" t="s">
        <v>2113</v>
      </c>
      <c r="H162" s="154">
        <v>7.4420000000000002</v>
      </c>
      <c r="I162" s="155"/>
      <c r="L162" s="150"/>
      <c r="M162" s="156"/>
      <c r="T162" s="157"/>
      <c r="AT162" s="152" t="s">
        <v>192</v>
      </c>
      <c r="AU162" s="152" t="s">
        <v>96</v>
      </c>
      <c r="AV162" s="12" t="s">
        <v>96</v>
      </c>
      <c r="AW162" s="12" t="s">
        <v>42</v>
      </c>
      <c r="AX162" s="12" t="s">
        <v>87</v>
      </c>
      <c r="AY162" s="152" t="s">
        <v>183</v>
      </c>
    </row>
    <row r="163" spans="2:65" s="14" customFormat="1" ht="11.25">
      <c r="B163" s="164"/>
      <c r="D163" s="151" t="s">
        <v>192</v>
      </c>
      <c r="E163" s="165" t="s">
        <v>1</v>
      </c>
      <c r="F163" s="166" t="s">
        <v>202</v>
      </c>
      <c r="H163" s="167">
        <v>7.4420000000000002</v>
      </c>
      <c r="I163" s="168"/>
      <c r="L163" s="164"/>
      <c r="M163" s="169"/>
      <c r="T163" s="170"/>
      <c r="AT163" s="165" t="s">
        <v>192</v>
      </c>
      <c r="AU163" s="165" t="s">
        <v>96</v>
      </c>
      <c r="AV163" s="14" t="s">
        <v>203</v>
      </c>
      <c r="AW163" s="14" t="s">
        <v>42</v>
      </c>
      <c r="AX163" s="14" t="s">
        <v>94</v>
      </c>
      <c r="AY163" s="165" t="s">
        <v>183</v>
      </c>
    </row>
    <row r="164" spans="2:65" s="1" customFormat="1" ht="16.5" customHeight="1">
      <c r="B164" s="33"/>
      <c r="C164" s="137" t="s">
        <v>8</v>
      </c>
      <c r="D164" s="137" t="s">
        <v>185</v>
      </c>
      <c r="E164" s="138" t="s">
        <v>1957</v>
      </c>
      <c r="F164" s="139" t="s">
        <v>1958</v>
      </c>
      <c r="G164" s="140" t="s">
        <v>188</v>
      </c>
      <c r="H164" s="141">
        <v>451</v>
      </c>
      <c r="I164" s="142"/>
      <c r="J164" s="143">
        <f>ROUND(I164*H164,2)</f>
        <v>0</v>
      </c>
      <c r="K164" s="139" t="s">
        <v>189</v>
      </c>
      <c r="L164" s="33"/>
      <c r="M164" s="144" t="s">
        <v>1</v>
      </c>
      <c r="N164" s="145" t="s">
        <v>52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190</v>
      </c>
      <c r="AT164" s="148" t="s">
        <v>185</v>
      </c>
      <c r="AU164" s="148" t="s">
        <v>96</v>
      </c>
      <c r="AY164" s="17" t="s">
        <v>183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94</v>
      </c>
      <c r="BK164" s="149">
        <f>ROUND(I164*H164,2)</f>
        <v>0</v>
      </c>
      <c r="BL164" s="17" t="s">
        <v>190</v>
      </c>
      <c r="BM164" s="148" t="s">
        <v>2114</v>
      </c>
    </row>
    <row r="165" spans="2:65" s="12" customFormat="1" ht="11.25">
      <c r="B165" s="150"/>
      <c r="D165" s="151" t="s">
        <v>192</v>
      </c>
      <c r="E165" s="152" t="s">
        <v>1</v>
      </c>
      <c r="F165" s="153" t="s">
        <v>2115</v>
      </c>
      <c r="H165" s="154">
        <v>225.5</v>
      </c>
      <c r="I165" s="155"/>
      <c r="L165" s="150"/>
      <c r="M165" s="156"/>
      <c r="T165" s="157"/>
      <c r="AT165" s="152" t="s">
        <v>192</v>
      </c>
      <c r="AU165" s="152" t="s">
        <v>96</v>
      </c>
      <c r="AV165" s="12" t="s">
        <v>96</v>
      </c>
      <c r="AW165" s="12" t="s">
        <v>42</v>
      </c>
      <c r="AX165" s="12" t="s">
        <v>87</v>
      </c>
      <c r="AY165" s="152" t="s">
        <v>183</v>
      </c>
    </row>
    <row r="166" spans="2:65" s="12" customFormat="1" ht="11.25">
      <c r="B166" s="150"/>
      <c r="D166" s="151" t="s">
        <v>192</v>
      </c>
      <c r="E166" s="152" t="s">
        <v>1</v>
      </c>
      <c r="F166" s="153" t="s">
        <v>2116</v>
      </c>
      <c r="H166" s="154">
        <v>225.5</v>
      </c>
      <c r="I166" s="155"/>
      <c r="L166" s="150"/>
      <c r="M166" s="156"/>
      <c r="T166" s="157"/>
      <c r="AT166" s="152" t="s">
        <v>192</v>
      </c>
      <c r="AU166" s="152" t="s">
        <v>96</v>
      </c>
      <c r="AV166" s="12" t="s">
        <v>96</v>
      </c>
      <c r="AW166" s="12" t="s">
        <v>42</v>
      </c>
      <c r="AX166" s="12" t="s">
        <v>87</v>
      </c>
      <c r="AY166" s="152" t="s">
        <v>183</v>
      </c>
    </row>
    <row r="167" spans="2:65" s="14" customFormat="1" ht="11.25">
      <c r="B167" s="164"/>
      <c r="D167" s="151" t="s">
        <v>192</v>
      </c>
      <c r="E167" s="165" t="s">
        <v>1</v>
      </c>
      <c r="F167" s="166" t="s">
        <v>202</v>
      </c>
      <c r="H167" s="167">
        <v>451</v>
      </c>
      <c r="I167" s="168"/>
      <c r="L167" s="164"/>
      <c r="M167" s="169"/>
      <c r="T167" s="170"/>
      <c r="AT167" s="165" t="s">
        <v>192</v>
      </c>
      <c r="AU167" s="165" t="s">
        <v>96</v>
      </c>
      <c r="AV167" s="14" t="s">
        <v>203</v>
      </c>
      <c r="AW167" s="14" t="s">
        <v>42</v>
      </c>
      <c r="AX167" s="14" t="s">
        <v>94</v>
      </c>
      <c r="AY167" s="165" t="s">
        <v>183</v>
      </c>
    </row>
    <row r="168" spans="2:65" s="1" customFormat="1" ht="21.75" customHeight="1">
      <c r="B168" s="33"/>
      <c r="C168" s="137" t="s">
        <v>290</v>
      </c>
      <c r="D168" s="137" t="s">
        <v>185</v>
      </c>
      <c r="E168" s="138" t="s">
        <v>2117</v>
      </c>
      <c r="F168" s="139" t="s">
        <v>2118</v>
      </c>
      <c r="G168" s="140" t="s">
        <v>188</v>
      </c>
      <c r="H168" s="141">
        <v>451</v>
      </c>
      <c r="I168" s="142"/>
      <c r="J168" s="143">
        <f>ROUND(I168*H168,2)</f>
        <v>0</v>
      </c>
      <c r="K168" s="139" t="s">
        <v>189</v>
      </c>
      <c r="L168" s="33"/>
      <c r="M168" s="144" t="s">
        <v>1</v>
      </c>
      <c r="N168" s="145" t="s">
        <v>52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190</v>
      </c>
      <c r="AT168" s="148" t="s">
        <v>185</v>
      </c>
      <c r="AU168" s="148" t="s">
        <v>96</v>
      </c>
      <c r="AY168" s="17" t="s">
        <v>183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94</v>
      </c>
      <c r="BK168" s="149">
        <f>ROUND(I168*H168,2)</f>
        <v>0</v>
      </c>
      <c r="BL168" s="17" t="s">
        <v>190</v>
      </c>
      <c r="BM168" s="148" t="s">
        <v>2119</v>
      </c>
    </row>
    <row r="169" spans="2:65" s="12" customFormat="1" ht="11.25">
      <c r="B169" s="150"/>
      <c r="D169" s="151" t="s">
        <v>192</v>
      </c>
      <c r="E169" s="152" t="s">
        <v>1</v>
      </c>
      <c r="F169" s="153" t="s">
        <v>2120</v>
      </c>
      <c r="H169" s="154">
        <v>451</v>
      </c>
      <c r="I169" s="155"/>
      <c r="L169" s="150"/>
      <c r="M169" s="156"/>
      <c r="T169" s="157"/>
      <c r="AT169" s="152" t="s">
        <v>192</v>
      </c>
      <c r="AU169" s="152" t="s">
        <v>96</v>
      </c>
      <c r="AV169" s="12" t="s">
        <v>96</v>
      </c>
      <c r="AW169" s="12" t="s">
        <v>42</v>
      </c>
      <c r="AX169" s="12" t="s">
        <v>94</v>
      </c>
      <c r="AY169" s="152" t="s">
        <v>183</v>
      </c>
    </row>
    <row r="170" spans="2:65" s="1" customFormat="1" ht="16.5" customHeight="1">
      <c r="B170" s="33"/>
      <c r="C170" s="137" t="s">
        <v>294</v>
      </c>
      <c r="D170" s="137" t="s">
        <v>185</v>
      </c>
      <c r="E170" s="138" t="s">
        <v>1947</v>
      </c>
      <c r="F170" s="139" t="s">
        <v>1948</v>
      </c>
      <c r="G170" s="140" t="s">
        <v>488</v>
      </c>
      <c r="H170" s="141">
        <v>7.0000000000000001E-3</v>
      </c>
      <c r="I170" s="142"/>
      <c r="J170" s="143">
        <f>ROUND(I170*H170,2)</f>
        <v>0</v>
      </c>
      <c r="K170" s="139" t="s">
        <v>189</v>
      </c>
      <c r="L170" s="33"/>
      <c r="M170" s="144" t="s">
        <v>1</v>
      </c>
      <c r="N170" s="145" t="s">
        <v>52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190</v>
      </c>
      <c r="AT170" s="148" t="s">
        <v>185</v>
      </c>
      <c r="AU170" s="148" t="s">
        <v>96</v>
      </c>
      <c r="AY170" s="17" t="s">
        <v>183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94</v>
      </c>
      <c r="BK170" s="149">
        <f>ROUND(I170*H170,2)</f>
        <v>0</v>
      </c>
      <c r="BL170" s="17" t="s">
        <v>190</v>
      </c>
      <c r="BM170" s="148" t="s">
        <v>2121</v>
      </c>
    </row>
    <row r="171" spans="2:65" s="12" customFormat="1" ht="11.25">
      <c r="B171" s="150"/>
      <c r="D171" s="151" t="s">
        <v>192</v>
      </c>
      <c r="E171" s="152" t="s">
        <v>1</v>
      </c>
      <c r="F171" s="153" t="s">
        <v>2122</v>
      </c>
      <c r="H171" s="154">
        <v>7.0000000000000001E-3</v>
      </c>
      <c r="I171" s="155"/>
      <c r="L171" s="150"/>
      <c r="M171" s="156"/>
      <c r="T171" s="157"/>
      <c r="AT171" s="152" t="s">
        <v>192</v>
      </c>
      <c r="AU171" s="152" t="s">
        <v>96</v>
      </c>
      <c r="AV171" s="12" t="s">
        <v>96</v>
      </c>
      <c r="AW171" s="12" t="s">
        <v>42</v>
      </c>
      <c r="AX171" s="12" t="s">
        <v>94</v>
      </c>
      <c r="AY171" s="152" t="s">
        <v>183</v>
      </c>
    </row>
    <row r="172" spans="2:65" s="1" customFormat="1" ht="16.5" customHeight="1">
      <c r="B172" s="33"/>
      <c r="C172" s="176" t="s">
        <v>298</v>
      </c>
      <c r="D172" s="176" t="s">
        <v>511</v>
      </c>
      <c r="E172" s="177" t="s">
        <v>1952</v>
      </c>
      <c r="F172" s="178" t="s">
        <v>1953</v>
      </c>
      <c r="G172" s="179" t="s">
        <v>1308</v>
      </c>
      <c r="H172" s="180">
        <v>6.968</v>
      </c>
      <c r="I172" s="181"/>
      <c r="J172" s="182">
        <f>ROUND(I172*H172,2)</f>
        <v>0</v>
      </c>
      <c r="K172" s="178" t="s">
        <v>230</v>
      </c>
      <c r="L172" s="183"/>
      <c r="M172" s="184" t="s">
        <v>1</v>
      </c>
      <c r="N172" s="185" t="s">
        <v>52</v>
      </c>
      <c r="P172" s="146">
        <f>O172*H172</f>
        <v>0</v>
      </c>
      <c r="Q172" s="146">
        <v>1E-3</v>
      </c>
      <c r="R172" s="146">
        <f>Q172*H172</f>
        <v>6.9680000000000002E-3</v>
      </c>
      <c r="S172" s="146">
        <v>0</v>
      </c>
      <c r="T172" s="147">
        <f>S172*H172</f>
        <v>0</v>
      </c>
      <c r="AR172" s="148" t="s">
        <v>235</v>
      </c>
      <c r="AT172" s="148" t="s">
        <v>511</v>
      </c>
      <c r="AU172" s="148" t="s">
        <v>96</v>
      </c>
      <c r="AY172" s="17" t="s">
        <v>183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94</v>
      </c>
      <c r="BK172" s="149">
        <f>ROUND(I172*H172,2)</f>
        <v>0</v>
      </c>
      <c r="BL172" s="17" t="s">
        <v>190</v>
      </c>
      <c r="BM172" s="148" t="s">
        <v>2123</v>
      </c>
    </row>
    <row r="173" spans="2:65" s="12" customFormat="1" ht="11.25">
      <c r="B173" s="150"/>
      <c r="D173" s="151" t="s">
        <v>192</v>
      </c>
      <c r="E173" s="152" t="s">
        <v>1</v>
      </c>
      <c r="F173" s="153" t="s">
        <v>2124</v>
      </c>
      <c r="H173" s="154">
        <v>6.968</v>
      </c>
      <c r="I173" s="155"/>
      <c r="L173" s="150"/>
      <c r="M173" s="156"/>
      <c r="T173" s="157"/>
      <c r="AT173" s="152" t="s">
        <v>192</v>
      </c>
      <c r="AU173" s="152" t="s">
        <v>96</v>
      </c>
      <c r="AV173" s="12" t="s">
        <v>96</v>
      </c>
      <c r="AW173" s="12" t="s">
        <v>42</v>
      </c>
      <c r="AX173" s="12" t="s">
        <v>94</v>
      </c>
      <c r="AY173" s="152" t="s">
        <v>183</v>
      </c>
    </row>
    <row r="174" spans="2:65" s="1" customFormat="1" ht="16.5" customHeight="1">
      <c r="B174" s="33"/>
      <c r="C174" s="137" t="s">
        <v>289</v>
      </c>
      <c r="D174" s="137" t="s">
        <v>185</v>
      </c>
      <c r="E174" s="138" t="s">
        <v>569</v>
      </c>
      <c r="F174" s="139" t="s">
        <v>570</v>
      </c>
      <c r="G174" s="140" t="s">
        <v>514</v>
      </c>
      <c r="H174" s="141">
        <v>2.2549999999999999</v>
      </c>
      <c r="I174" s="142"/>
      <c r="J174" s="143">
        <f>ROUND(I174*H174,2)</f>
        <v>0</v>
      </c>
      <c r="K174" s="139" t="s">
        <v>189</v>
      </c>
      <c r="L174" s="33"/>
      <c r="M174" s="144" t="s">
        <v>1</v>
      </c>
      <c r="N174" s="145" t="s">
        <v>52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190</v>
      </c>
      <c r="AT174" s="148" t="s">
        <v>185</v>
      </c>
      <c r="AU174" s="148" t="s">
        <v>96</v>
      </c>
      <c r="AY174" s="17" t="s">
        <v>183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94</v>
      </c>
      <c r="BK174" s="149">
        <f>ROUND(I174*H174,2)</f>
        <v>0</v>
      </c>
      <c r="BL174" s="17" t="s">
        <v>190</v>
      </c>
      <c r="BM174" s="148" t="s">
        <v>2125</v>
      </c>
    </row>
    <row r="175" spans="2:65" s="12" customFormat="1" ht="11.25">
      <c r="B175" s="150"/>
      <c r="D175" s="151" t="s">
        <v>192</v>
      </c>
      <c r="E175" s="152" t="s">
        <v>1</v>
      </c>
      <c r="F175" s="153" t="s">
        <v>2126</v>
      </c>
      <c r="H175" s="154">
        <v>2.2549999999999999</v>
      </c>
      <c r="I175" s="155"/>
      <c r="L175" s="150"/>
      <c r="M175" s="156"/>
      <c r="T175" s="157"/>
      <c r="AT175" s="152" t="s">
        <v>192</v>
      </c>
      <c r="AU175" s="152" t="s">
        <v>96</v>
      </c>
      <c r="AV175" s="12" t="s">
        <v>96</v>
      </c>
      <c r="AW175" s="12" t="s">
        <v>42</v>
      </c>
      <c r="AX175" s="12" t="s">
        <v>94</v>
      </c>
      <c r="AY175" s="152" t="s">
        <v>183</v>
      </c>
    </row>
    <row r="176" spans="2:65" s="1" customFormat="1" ht="16.5" customHeight="1">
      <c r="B176" s="33"/>
      <c r="C176" s="137" t="s">
        <v>305</v>
      </c>
      <c r="D176" s="137" t="s">
        <v>185</v>
      </c>
      <c r="E176" s="138" t="s">
        <v>574</v>
      </c>
      <c r="F176" s="139" t="s">
        <v>575</v>
      </c>
      <c r="G176" s="140" t="s">
        <v>514</v>
      </c>
      <c r="H176" s="141">
        <v>2.2549999999999999</v>
      </c>
      <c r="I176" s="142"/>
      <c r="J176" s="143">
        <f>ROUND(I176*H176,2)</f>
        <v>0</v>
      </c>
      <c r="K176" s="139" t="s">
        <v>189</v>
      </c>
      <c r="L176" s="33"/>
      <c r="M176" s="144" t="s">
        <v>1</v>
      </c>
      <c r="N176" s="145" t="s">
        <v>52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190</v>
      </c>
      <c r="AT176" s="148" t="s">
        <v>185</v>
      </c>
      <c r="AU176" s="148" t="s">
        <v>96</v>
      </c>
      <c r="AY176" s="17" t="s">
        <v>183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94</v>
      </c>
      <c r="BK176" s="149">
        <f>ROUND(I176*H176,2)</f>
        <v>0</v>
      </c>
      <c r="BL176" s="17" t="s">
        <v>190</v>
      </c>
      <c r="BM176" s="148" t="s">
        <v>2127</v>
      </c>
    </row>
    <row r="177" spans="2:65" s="12" customFormat="1" ht="11.25">
      <c r="B177" s="150"/>
      <c r="D177" s="151" t="s">
        <v>192</v>
      </c>
      <c r="E177" s="152" t="s">
        <v>1</v>
      </c>
      <c r="F177" s="153" t="s">
        <v>2126</v>
      </c>
      <c r="H177" s="154">
        <v>2.2549999999999999</v>
      </c>
      <c r="I177" s="155"/>
      <c r="L177" s="150"/>
      <c r="M177" s="156"/>
      <c r="T177" s="157"/>
      <c r="AT177" s="152" t="s">
        <v>192</v>
      </c>
      <c r="AU177" s="152" t="s">
        <v>96</v>
      </c>
      <c r="AV177" s="12" t="s">
        <v>96</v>
      </c>
      <c r="AW177" s="12" t="s">
        <v>42</v>
      </c>
      <c r="AX177" s="12" t="s">
        <v>94</v>
      </c>
      <c r="AY177" s="152" t="s">
        <v>183</v>
      </c>
    </row>
    <row r="178" spans="2:65" s="1" customFormat="1" ht="16.5" customHeight="1">
      <c r="B178" s="33"/>
      <c r="C178" s="137" t="s">
        <v>7</v>
      </c>
      <c r="D178" s="137" t="s">
        <v>185</v>
      </c>
      <c r="E178" s="138" t="s">
        <v>577</v>
      </c>
      <c r="F178" s="139" t="s">
        <v>578</v>
      </c>
      <c r="G178" s="140" t="s">
        <v>514</v>
      </c>
      <c r="H178" s="141">
        <v>2.2549999999999999</v>
      </c>
      <c r="I178" s="142"/>
      <c r="J178" s="143">
        <f>ROUND(I178*H178,2)</f>
        <v>0</v>
      </c>
      <c r="K178" s="139" t="s">
        <v>189</v>
      </c>
      <c r="L178" s="33"/>
      <c r="M178" s="144" t="s">
        <v>1</v>
      </c>
      <c r="N178" s="145" t="s">
        <v>52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190</v>
      </c>
      <c r="AT178" s="148" t="s">
        <v>185</v>
      </c>
      <c r="AU178" s="148" t="s">
        <v>96</v>
      </c>
      <c r="AY178" s="17" t="s">
        <v>183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94</v>
      </c>
      <c r="BK178" s="149">
        <f>ROUND(I178*H178,2)</f>
        <v>0</v>
      </c>
      <c r="BL178" s="17" t="s">
        <v>190</v>
      </c>
      <c r="BM178" s="148" t="s">
        <v>2128</v>
      </c>
    </row>
    <row r="179" spans="2:65" s="12" customFormat="1" ht="11.25">
      <c r="B179" s="150"/>
      <c r="D179" s="151" t="s">
        <v>192</v>
      </c>
      <c r="E179" s="152" t="s">
        <v>1</v>
      </c>
      <c r="F179" s="153" t="s">
        <v>2126</v>
      </c>
      <c r="H179" s="154">
        <v>2.2549999999999999</v>
      </c>
      <c r="I179" s="155"/>
      <c r="L179" s="150"/>
      <c r="M179" s="156"/>
      <c r="T179" s="157"/>
      <c r="AT179" s="152" t="s">
        <v>192</v>
      </c>
      <c r="AU179" s="152" t="s">
        <v>96</v>
      </c>
      <c r="AV179" s="12" t="s">
        <v>96</v>
      </c>
      <c r="AW179" s="12" t="s">
        <v>42</v>
      </c>
      <c r="AX179" s="12" t="s">
        <v>94</v>
      </c>
      <c r="AY179" s="152" t="s">
        <v>183</v>
      </c>
    </row>
    <row r="180" spans="2:65" s="13" customFormat="1" ht="11.25">
      <c r="B180" s="158"/>
      <c r="D180" s="151" t="s">
        <v>192</v>
      </c>
      <c r="E180" s="159" t="s">
        <v>1</v>
      </c>
      <c r="F180" s="160" t="s">
        <v>580</v>
      </c>
      <c r="H180" s="159" t="s">
        <v>1</v>
      </c>
      <c r="I180" s="161"/>
      <c r="L180" s="158"/>
      <c r="M180" s="162"/>
      <c r="T180" s="163"/>
      <c r="AT180" s="159" t="s">
        <v>192</v>
      </c>
      <c r="AU180" s="159" t="s">
        <v>96</v>
      </c>
      <c r="AV180" s="13" t="s">
        <v>94</v>
      </c>
      <c r="AW180" s="13" t="s">
        <v>42</v>
      </c>
      <c r="AX180" s="13" t="s">
        <v>87</v>
      </c>
      <c r="AY180" s="159" t="s">
        <v>183</v>
      </c>
    </row>
    <row r="181" spans="2:65" s="1" customFormat="1" ht="16.5" customHeight="1">
      <c r="B181" s="33"/>
      <c r="C181" s="137" t="s">
        <v>312</v>
      </c>
      <c r="D181" s="137" t="s">
        <v>185</v>
      </c>
      <c r="E181" s="138" t="s">
        <v>486</v>
      </c>
      <c r="F181" s="139" t="s">
        <v>487</v>
      </c>
      <c r="G181" s="140" t="s">
        <v>488</v>
      </c>
      <c r="H181" s="141">
        <v>116.245</v>
      </c>
      <c r="I181" s="142"/>
      <c r="J181" s="143">
        <f>ROUND(I181*H181,2)</f>
        <v>0</v>
      </c>
      <c r="K181" s="139" t="s">
        <v>189</v>
      </c>
      <c r="L181" s="33"/>
      <c r="M181" s="144" t="s">
        <v>1</v>
      </c>
      <c r="N181" s="145" t="s">
        <v>52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190</v>
      </c>
      <c r="AT181" s="148" t="s">
        <v>185</v>
      </c>
      <c r="AU181" s="148" t="s">
        <v>96</v>
      </c>
      <c r="AY181" s="17" t="s">
        <v>183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94</v>
      </c>
      <c r="BK181" s="149">
        <f>ROUND(I181*H181,2)</f>
        <v>0</v>
      </c>
      <c r="BL181" s="17" t="s">
        <v>190</v>
      </c>
      <c r="BM181" s="148" t="s">
        <v>2129</v>
      </c>
    </row>
    <row r="182" spans="2:65" s="11" customFormat="1" ht="22.9" customHeight="1">
      <c r="B182" s="125"/>
      <c r="D182" s="126" t="s">
        <v>86</v>
      </c>
      <c r="E182" s="135" t="s">
        <v>2130</v>
      </c>
      <c r="F182" s="135" t="s">
        <v>2131</v>
      </c>
      <c r="I182" s="128"/>
      <c r="J182" s="136">
        <f>BK182</f>
        <v>0</v>
      </c>
      <c r="L182" s="125"/>
      <c r="M182" s="130"/>
      <c r="P182" s="131">
        <f>SUM(P183:P208)</f>
        <v>0</v>
      </c>
      <c r="R182" s="131">
        <f>SUM(R183:R208)</f>
        <v>0.94826099999999991</v>
      </c>
      <c r="T182" s="132">
        <f>SUM(T183:T208)</f>
        <v>0</v>
      </c>
      <c r="AR182" s="126" t="s">
        <v>94</v>
      </c>
      <c r="AT182" s="133" t="s">
        <v>86</v>
      </c>
      <c r="AU182" s="133" t="s">
        <v>94</v>
      </c>
      <c r="AY182" s="126" t="s">
        <v>183</v>
      </c>
      <c r="BK182" s="134">
        <f>SUM(BK183:BK208)</f>
        <v>0</v>
      </c>
    </row>
    <row r="183" spans="2:65" s="1" customFormat="1" ht="24.2" customHeight="1">
      <c r="B183" s="33"/>
      <c r="C183" s="137" t="s">
        <v>316</v>
      </c>
      <c r="D183" s="137" t="s">
        <v>185</v>
      </c>
      <c r="E183" s="138" t="s">
        <v>1878</v>
      </c>
      <c r="F183" s="139" t="s">
        <v>1879</v>
      </c>
      <c r="G183" s="140" t="s">
        <v>488</v>
      </c>
      <c r="H183" s="141">
        <v>1.6910000000000001</v>
      </c>
      <c r="I183" s="142"/>
      <c r="J183" s="143">
        <f>ROUND(I183*H183,2)</f>
        <v>0</v>
      </c>
      <c r="K183" s="139" t="s">
        <v>230</v>
      </c>
      <c r="L183" s="33"/>
      <c r="M183" s="144" t="s">
        <v>1</v>
      </c>
      <c r="N183" s="145" t="s">
        <v>52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190</v>
      </c>
      <c r="AT183" s="148" t="s">
        <v>185</v>
      </c>
      <c r="AU183" s="148" t="s">
        <v>96</v>
      </c>
      <c r="AY183" s="17" t="s">
        <v>183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94</v>
      </c>
      <c r="BK183" s="149">
        <f>ROUND(I183*H183,2)</f>
        <v>0</v>
      </c>
      <c r="BL183" s="17" t="s">
        <v>190</v>
      </c>
      <c r="BM183" s="148" t="s">
        <v>2132</v>
      </c>
    </row>
    <row r="184" spans="2:65" s="13" customFormat="1" ht="11.25">
      <c r="B184" s="158"/>
      <c r="D184" s="151" t="s">
        <v>192</v>
      </c>
      <c r="E184" s="159" t="s">
        <v>1</v>
      </c>
      <c r="F184" s="160" t="s">
        <v>1885</v>
      </c>
      <c r="H184" s="159" t="s">
        <v>1</v>
      </c>
      <c r="I184" s="161"/>
      <c r="L184" s="158"/>
      <c r="M184" s="162"/>
      <c r="T184" s="163"/>
      <c r="AT184" s="159" t="s">
        <v>192</v>
      </c>
      <c r="AU184" s="159" t="s">
        <v>96</v>
      </c>
      <c r="AV184" s="13" t="s">
        <v>94</v>
      </c>
      <c r="AW184" s="13" t="s">
        <v>42</v>
      </c>
      <c r="AX184" s="13" t="s">
        <v>87</v>
      </c>
      <c r="AY184" s="159" t="s">
        <v>183</v>
      </c>
    </row>
    <row r="185" spans="2:65" s="12" customFormat="1" ht="11.25">
      <c r="B185" s="150"/>
      <c r="D185" s="151" t="s">
        <v>192</v>
      </c>
      <c r="E185" s="152" t="s">
        <v>1</v>
      </c>
      <c r="F185" s="153" t="s">
        <v>2133</v>
      </c>
      <c r="H185" s="154">
        <v>1.6910000000000001</v>
      </c>
      <c r="I185" s="155"/>
      <c r="L185" s="150"/>
      <c r="M185" s="156"/>
      <c r="T185" s="157"/>
      <c r="AT185" s="152" t="s">
        <v>192</v>
      </c>
      <c r="AU185" s="152" t="s">
        <v>96</v>
      </c>
      <c r="AV185" s="12" t="s">
        <v>96</v>
      </c>
      <c r="AW185" s="12" t="s">
        <v>42</v>
      </c>
      <c r="AX185" s="12" t="s">
        <v>87</v>
      </c>
      <c r="AY185" s="152" t="s">
        <v>183</v>
      </c>
    </row>
    <row r="186" spans="2:65" s="14" customFormat="1" ht="11.25">
      <c r="B186" s="164"/>
      <c r="D186" s="151" t="s">
        <v>192</v>
      </c>
      <c r="E186" s="165" t="s">
        <v>1</v>
      </c>
      <c r="F186" s="166" t="s">
        <v>202</v>
      </c>
      <c r="H186" s="167">
        <v>1.6910000000000001</v>
      </c>
      <c r="I186" s="168"/>
      <c r="L186" s="164"/>
      <c r="M186" s="169"/>
      <c r="T186" s="170"/>
      <c r="AT186" s="165" t="s">
        <v>192</v>
      </c>
      <c r="AU186" s="165" t="s">
        <v>96</v>
      </c>
      <c r="AV186" s="14" t="s">
        <v>203</v>
      </c>
      <c r="AW186" s="14" t="s">
        <v>42</v>
      </c>
      <c r="AX186" s="14" t="s">
        <v>94</v>
      </c>
      <c r="AY186" s="165" t="s">
        <v>183</v>
      </c>
    </row>
    <row r="187" spans="2:65" s="1" customFormat="1" ht="16.5" customHeight="1">
      <c r="B187" s="33"/>
      <c r="C187" s="137" t="s">
        <v>320</v>
      </c>
      <c r="D187" s="137" t="s">
        <v>185</v>
      </c>
      <c r="E187" s="138" t="s">
        <v>1888</v>
      </c>
      <c r="F187" s="139" t="s">
        <v>1889</v>
      </c>
      <c r="G187" s="140" t="s">
        <v>188</v>
      </c>
      <c r="H187" s="141">
        <v>1127.5</v>
      </c>
      <c r="I187" s="142"/>
      <c r="J187" s="143">
        <f>ROUND(I187*H187,2)</f>
        <v>0</v>
      </c>
      <c r="K187" s="139" t="s">
        <v>189</v>
      </c>
      <c r="L187" s="33"/>
      <c r="M187" s="144" t="s">
        <v>1</v>
      </c>
      <c r="N187" s="145" t="s">
        <v>52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190</v>
      </c>
      <c r="AT187" s="148" t="s">
        <v>185</v>
      </c>
      <c r="AU187" s="148" t="s">
        <v>96</v>
      </c>
      <c r="AY187" s="17" t="s">
        <v>183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94</v>
      </c>
      <c r="BK187" s="149">
        <f>ROUND(I187*H187,2)</f>
        <v>0</v>
      </c>
      <c r="BL187" s="17" t="s">
        <v>190</v>
      </c>
      <c r="BM187" s="148" t="s">
        <v>2134</v>
      </c>
    </row>
    <row r="188" spans="2:65" s="12" customFormat="1" ht="11.25">
      <c r="B188" s="150"/>
      <c r="D188" s="151" t="s">
        <v>192</v>
      </c>
      <c r="E188" s="152" t="s">
        <v>1</v>
      </c>
      <c r="F188" s="153" t="s">
        <v>2135</v>
      </c>
      <c r="H188" s="154">
        <v>1127.5</v>
      </c>
      <c r="I188" s="155"/>
      <c r="L188" s="150"/>
      <c r="M188" s="156"/>
      <c r="T188" s="157"/>
      <c r="AT188" s="152" t="s">
        <v>192</v>
      </c>
      <c r="AU188" s="152" t="s">
        <v>96</v>
      </c>
      <c r="AV188" s="12" t="s">
        <v>96</v>
      </c>
      <c r="AW188" s="12" t="s">
        <v>42</v>
      </c>
      <c r="AX188" s="12" t="s">
        <v>94</v>
      </c>
      <c r="AY188" s="152" t="s">
        <v>183</v>
      </c>
    </row>
    <row r="189" spans="2:65" s="13" customFormat="1" ht="11.25">
      <c r="B189" s="158"/>
      <c r="D189" s="151" t="s">
        <v>192</v>
      </c>
      <c r="E189" s="159" t="s">
        <v>1</v>
      </c>
      <c r="F189" s="160" t="s">
        <v>2136</v>
      </c>
      <c r="H189" s="159" t="s">
        <v>1</v>
      </c>
      <c r="I189" s="161"/>
      <c r="L189" s="158"/>
      <c r="M189" s="162"/>
      <c r="T189" s="163"/>
      <c r="AT189" s="159" t="s">
        <v>192</v>
      </c>
      <c r="AU189" s="159" t="s">
        <v>96</v>
      </c>
      <c r="AV189" s="13" t="s">
        <v>94</v>
      </c>
      <c r="AW189" s="13" t="s">
        <v>42</v>
      </c>
      <c r="AX189" s="13" t="s">
        <v>87</v>
      </c>
      <c r="AY189" s="159" t="s">
        <v>183</v>
      </c>
    </row>
    <row r="190" spans="2:65" s="1" customFormat="1" ht="16.5" customHeight="1">
      <c r="B190" s="33"/>
      <c r="C190" s="137" t="s">
        <v>324</v>
      </c>
      <c r="D190" s="137" t="s">
        <v>185</v>
      </c>
      <c r="E190" s="138" t="s">
        <v>569</v>
      </c>
      <c r="F190" s="139" t="s">
        <v>570</v>
      </c>
      <c r="G190" s="140" t="s">
        <v>514</v>
      </c>
      <c r="H190" s="141">
        <v>22.55</v>
      </c>
      <c r="I190" s="142"/>
      <c r="J190" s="143">
        <f>ROUND(I190*H190,2)</f>
        <v>0</v>
      </c>
      <c r="K190" s="139" t="s">
        <v>189</v>
      </c>
      <c r="L190" s="33"/>
      <c r="M190" s="144" t="s">
        <v>1</v>
      </c>
      <c r="N190" s="145" t="s">
        <v>52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190</v>
      </c>
      <c r="AT190" s="148" t="s">
        <v>185</v>
      </c>
      <c r="AU190" s="148" t="s">
        <v>96</v>
      </c>
      <c r="AY190" s="17" t="s">
        <v>183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94</v>
      </c>
      <c r="BK190" s="149">
        <f>ROUND(I190*H190,2)</f>
        <v>0</v>
      </c>
      <c r="BL190" s="17" t="s">
        <v>190</v>
      </c>
      <c r="BM190" s="148" t="s">
        <v>2137</v>
      </c>
    </row>
    <row r="191" spans="2:65" s="12" customFormat="1" ht="11.25">
      <c r="B191" s="150"/>
      <c r="D191" s="151" t="s">
        <v>192</v>
      </c>
      <c r="E191" s="152" t="s">
        <v>1</v>
      </c>
      <c r="F191" s="153" t="s">
        <v>2138</v>
      </c>
      <c r="H191" s="154">
        <v>22.55</v>
      </c>
      <c r="I191" s="155"/>
      <c r="L191" s="150"/>
      <c r="M191" s="156"/>
      <c r="T191" s="157"/>
      <c r="AT191" s="152" t="s">
        <v>192</v>
      </c>
      <c r="AU191" s="152" t="s">
        <v>96</v>
      </c>
      <c r="AV191" s="12" t="s">
        <v>96</v>
      </c>
      <c r="AW191" s="12" t="s">
        <v>42</v>
      </c>
      <c r="AX191" s="12" t="s">
        <v>94</v>
      </c>
      <c r="AY191" s="152" t="s">
        <v>183</v>
      </c>
    </row>
    <row r="192" spans="2:65" s="1" customFormat="1" ht="16.5" customHeight="1">
      <c r="B192" s="33"/>
      <c r="C192" s="137" t="s">
        <v>328</v>
      </c>
      <c r="D192" s="137" t="s">
        <v>185</v>
      </c>
      <c r="E192" s="138" t="s">
        <v>574</v>
      </c>
      <c r="F192" s="139" t="s">
        <v>575</v>
      </c>
      <c r="G192" s="140" t="s">
        <v>514</v>
      </c>
      <c r="H192" s="141">
        <v>22.55</v>
      </c>
      <c r="I192" s="142"/>
      <c r="J192" s="143">
        <f>ROUND(I192*H192,2)</f>
        <v>0</v>
      </c>
      <c r="K192" s="139" t="s">
        <v>189</v>
      </c>
      <c r="L192" s="33"/>
      <c r="M192" s="144" t="s">
        <v>1</v>
      </c>
      <c r="N192" s="145" t="s">
        <v>52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190</v>
      </c>
      <c r="AT192" s="148" t="s">
        <v>185</v>
      </c>
      <c r="AU192" s="148" t="s">
        <v>96</v>
      </c>
      <c r="AY192" s="17" t="s">
        <v>183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94</v>
      </c>
      <c r="BK192" s="149">
        <f>ROUND(I192*H192,2)</f>
        <v>0</v>
      </c>
      <c r="BL192" s="17" t="s">
        <v>190</v>
      </c>
      <c r="BM192" s="148" t="s">
        <v>2139</v>
      </c>
    </row>
    <row r="193" spans="2:65" s="12" customFormat="1" ht="11.25">
      <c r="B193" s="150"/>
      <c r="D193" s="151" t="s">
        <v>192</v>
      </c>
      <c r="E193" s="152" t="s">
        <v>1</v>
      </c>
      <c r="F193" s="153" t="s">
        <v>2138</v>
      </c>
      <c r="H193" s="154">
        <v>22.55</v>
      </c>
      <c r="I193" s="155"/>
      <c r="L193" s="150"/>
      <c r="M193" s="156"/>
      <c r="T193" s="157"/>
      <c r="AT193" s="152" t="s">
        <v>192</v>
      </c>
      <c r="AU193" s="152" t="s">
        <v>96</v>
      </c>
      <c r="AV193" s="12" t="s">
        <v>96</v>
      </c>
      <c r="AW193" s="12" t="s">
        <v>42</v>
      </c>
      <c r="AX193" s="12" t="s">
        <v>94</v>
      </c>
      <c r="AY193" s="152" t="s">
        <v>183</v>
      </c>
    </row>
    <row r="194" spans="2:65" s="1" customFormat="1" ht="16.5" customHeight="1">
      <c r="B194" s="33"/>
      <c r="C194" s="137" t="s">
        <v>333</v>
      </c>
      <c r="D194" s="137" t="s">
        <v>185</v>
      </c>
      <c r="E194" s="138" t="s">
        <v>577</v>
      </c>
      <c r="F194" s="139" t="s">
        <v>578</v>
      </c>
      <c r="G194" s="140" t="s">
        <v>514</v>
      </c>
      <c r="H194" s="141">
        <v>22.55</v>
      </c>
      <c r="I194" s="142"/>
      <c r="J194" s="143">
        <f>ROUND(I194*H194,2)</f>
        <v>0</v>
      </c>
      <c r="K194" s="139" t="s">
        <v>189</v>
      </c>
      <c r="L194" s="33"/>
      <c r="M194" s="144" t="s">
        <v>1</v>
      </c>
      <c r="N194" s="145" t="s">
        <v>52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190</v>
      </c>
      <c r="AT194" s="148" t="s">
        <v>185</v>
      </c>
      <c r="AU194" s="148" t="s">
        <v>96</v>
      </c>
      <c r="AY194" s="17" t="s">
        <v>183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94</v>
      </c>
      <c r="BK194" s="149">
        <f>ROUND(I194*H194,2)</f>
        <v>0</v>
      </c>
      <c r="BL194" s="17" t="s">
        <v>190</v>
      </c>
      <c r="BM194" s="148" t="s">
        <v>2140</v>
      </c>
    </row>
    <row r="195" spans="2:65" s="12" customFormat="1" ht="11.25">
      <c r="B195" s="150"/>
      <c r="D195" s="151" t="s">
        <v>192</v>
      </c>
      <c r="E195" s="152" t="s">
        <v>1</v>
      </c>
      <c r="F195" s="153" t="s">
        <v>2138</v>
      </c>
      <c r="H195" s="154">
        <v>22.55</v>
      </c>
      <c r="I195" s="155"/>
      <c r="L195" s="150"/>
      <c r="M195" s="156"/>
      <c r="T195" s="157"/>
      <c r="AT195" s="152" t="s">
        <v>192</v>
      </c>
      <c r="AU195" s="152" t="s">
        <v>96</v>
      </c>
      <c r="AV195" s="12" t="s">
        <v>96</v>
      </c>
      <c r="AW195" s="12" t="s">
        <v>42</v>
      </c>
      <c r="AX195" s="12" t="s">
        <v>94</v>
      </c>
      <c r="AY195" s="152" t="s">
        <v>183</v>
      </c>
    </row>
    <row r="196" spans="2:65" s="13" customFormat="1" ht="11.25">
      <c r="B196" s="158"/>
      <c r="D196" s="151" t="s">
        <v>192</v>
      </c>
      <c r="E196" s="159" t="s">
        <v>1</v>
      </c>
      <c r="F196" s="160" t="s">
        <v>580</v>
      </c>
      <c r="H196" s="159" t="s">
        <v>1</v>
      </c>
      <c r="I196" s="161"/>
      <c r="L196" s="158"/>
      <c r="M196" s="162"/>
      <c r="T196" s="163"/>
      <c r="AT196" s="159" t="s">
        <v>192</v>
      </c>
      <c r="AU196" s="159" t="s">
        <v>96</v>
      </c>
      <c r="AV196" s="13" t="s">
        <v>94</v>
      </c>
      <c r="AW196" s="13" t="s">
        <v>42</v>
      </c>
      <c r="AX196" s="13" t="s">
        <v>87</v>
      </c>
      <c r="AY196" s="159" t="s">
        <v>183</v>
      </c>
    </row>
    <row r="197" spans="2:65" s="1" customFormat="1" ht="16.5" customHeight="1">
      <c r="B197" s="33"/>
      <c r="C197" s="137" t="s">
        <v>338</v>
      </c>
      <c r="D197" s="137" t="s">
        <v>185</v>
      </c>
      <c r="E197" s="138" t="s">
        <v>1947</v>
      </c>
      <c r="F197" s="139" t="s">
        <v>1948</v>
      </c>
      <c r="G197" s="140" t="s">
        <v>488</v>
      </c>
      <c r="H197" s="141">
        <v>1E-3</v>
      </c>
      <c r="I197" s="142"/>
      <c r="J197" s="143">
        <f>ROUND(I197*H197,2)</f>
        <v>0</v>
      </c>
      <c r="K197" s="139" t="s">
        <v>189</v>
      </c>
      <c r="L197" s="33"/>
      <c r="M197" s="144" t="s">
        <v>1</v>
      </c>
      <c r="N197" s="145" t="s">
        <v>52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48" t="s">
        <v>190</v>
      </c>
      <c r="AT197" s="148" t="s">
        <v>185</v>
      </c>
      <c r="AU197" s="148" t="s">
        <v>96</v>
      </c>
      <c r="AY197" s="17" t="s">
        <v>183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94</v>
      </c>
      <c r="BK197" s="149">
        <f>ROUND(I197*H197,2)</f>
        <v>0</v>
      </c>
      <c r="BL197" s="17" t="s">
        <v>190</v>
      </c>
      <c r="BM197" s="148" t="s">
        <v>2141</v>
      </c>
    </row>
    <row r="198" spans="2:65" s="12" customFormat="1" ht="11.25">
      <c r="B198" s="150"/>
      <c r="D198" s="151" t="s">
        <v>192</v>
      </c>
      <c r="E198" s="152" t="s">
        <v>1</v>
      </c>
      <c r="F198" s="153" t="s">
        <v>2142</v>
      </c>
      <c r="H198" s="154">
        <v>1E-3</v>
      </c>
      <c r="I198" s="155"/>
      <c r="L198" s="150"/>
      <c r="M198" s="156"/>
      <c r="T198" s="157"/>
      <c r="AT198" s="152" t="s">
        <v>192</v>
      </c>
      <c r="AU198" s="152" t="s">
        <v>96</v>
      </c>
      <c r="AV198" s="12" t="s">
        <v>96</v>
      </c>
      <c r="AW198" s="12" t="s">
        <v>42</v>
      </c>
      <c r="AX198" s="12" t="s">
        <v>94</v>
      </c>
      <c r="AY198" s="152" t="s">
        <v>183</v>
      </c>
    </row>
    <row r="199" spans="2:65" s="1" customFormat="1" ht="16.5" customHeight="1">
      <c r="B199" s="33"/>
      <c r="C199" s="176" t="s">
        <v>343</v>
      </c>
      <c r="D199" s="176" t="s">
        <v>511</v>
      </c>
      <c r="E199" s="177" t="s">
        <v>1976</v>
      </c>
      <c r="F199" s="178" t="s">
        <v>1977</v>
      </c>
      <c r="G199" s="179" t="s">
        <v>1308</v>
      </c>
      <c r="H199" s="180">
        <v>1.161</v>
      </c>
      <c r="I199" s="181"/>
      <c r="J199" s="182">
        <f>ROUND(I199*H199,2)</f>
        <v>0</v>
      </c>
      <c r="K199" s="178" t="s">
        <v>230</v>
      </c>
      <c r="L199" s="183"/>
      <c r="M199" s="184" t="s">
        <v>1</v>
      </c>
      <c r="N199" s="185" t="s">
        <v>52</v>
      </c>
      <c r="P199" s="146">
        <f>O199*H199</f>
        <v>0</v>
      </c>
      <c r="Q199" s="146">
        <v>1E-3</v>
      </c>
      <c r="R199" s="146">
        <f>Q199*H199</f>
        <v>1.1610000000000001E-3</v>
      </c>
      <c r="S199" s="146">
        <v>0</v>
      </c>
      <c r="T199" s="147">
        <f>S199*H199</f>
        <v>0</v>
      </c>
      <c r="AR199" s="148" t="s">
        <v>235</v>
      </c>
      <c r="AT199" s="148" t="s">
        <v>511</v>
      </c>
      <c r="AU199" s="148" t="s">
        <v>96</v>
      </c>
      <c r="AY199" s="17" t="s">
        <v>183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94</v>
      </c>
      <c r="BK199" s="149">
        <f>ROUND(I199*H199,2)</f>
        <v>0</v>
      </c>
      <c r="BL199" s="17" t="s">
        <v>190</v>
      </c>
      <c r="BM199" s="148" t="s">
        <v>2143</v>
      </c>
    </row>
    <row r="200" spans="2:65" s="12" customFormat="1" ht="11.25">
      <c r="B200" s="150"/>
      <c r="D200" s="151" t="s">
        <v>192</v>
      </c>
      <c r="E200" s="152" t="s">
        <v>1</v>
      </c>
      <c r="F200" s="153" t="s">
        <v>2144</v>
      </c>
      <c r="H200" s="154">
        <v>1.161</v>
      </c>
      <c r="I200" s="155"/>
      <c r="L200" s="150"/>
      <c r="M200" s="156"/>
      <c r="T200" s="157"/>
      <c r="AT200" s="152" t="s">
        <v>192</v>
      </c>
      <c r="AU200" s="152" t="s">
        <v>96</v>
      </c>
      <c r="AV200" s="12" t="s">
        <v>96</v>
      </c>
      <c r="AW200" s="12" t="s">
        <v>42</v>
      </c>
      <c r="AX200" s="12" t="s">
        <v>94</v>
      </c>
      <c r="AY200" s="152" t="s">
        <v>183</v>
      </c>
    </row>
    <row r="201" spans="2:65" s="1" customFormat="1" ht="21.75" customHeight="1">
      <c r="B201" s="33"/>
      <c r="C201" s="137" t="s">
        <v>348</v>
      </c>
      <c r="D201" s="137" t="s">
        <v>185</v>
      </c>
      <c r="E201" s="138" t="s">
        <v>2145</v>
      </c>
      <c r="F201" s="139" t="s">
        <v>2146</v>
      </c>
      <c r="G201" s="140" t="s">
        <v>188</v>
      </c>
      <c r="H201" s="141">
        <v>90.2</v>
      </c>
      <c r="I201" s="142"/>
      <c r="J201" s="143">
        <f>ROUND(I201*H201,2)</f>
        <v>0</v>
      </c>
      <c r="K201" s="139" t="s">
        <v>189</v>
      </c>
      <c r="L201" s="33"/>
      <c r="M201" s="144" t="s">
        <v>1</v>
      </c>
      <c r="N201" s="145" t="s">
        <v>52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190</v>
      </c>
      <c r="AT201" s="148" t="s">
        <v>185</v>
      </c>
      <c r="AU201" s="148" t="s">
        <v>96</v>
      </c>
      <c r="AY201" s="17" t="s">
        <v>183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94</v>
      </c>
      <c r="BK201" s="149">
        <f>ROUND(I201*H201,2)</f>
        <v>0</v>
      </c>
      <c r="BL201" s="17" t="s">
        <v>190</v>
      </c>
      <c r="BM201" s="148" t="s">
        <v>2147</v>
      </c>
    </row>
    <row r="202" spans="2:65" s="12" customFormat="1" ht="11.25">
      <c r="B202" s="150"/>
      <c r="D202" s="151" t="s">
        <v>192</v>
      </c>
      <c r="E202" s="152" t="s">
        <v>1</v>
      </c>
      <c r="F202" s="153" t="s">
        <v>2148</v>
      </c>
      <c r="H202" s="154">
        <v>90.2</v>
      </c>
      <c r="I202" s="155"/>
      <c r="L202" s="150"/>
      <c r="M202" s="156"/>
      <c r="T202" s="157"/>
      <c r="AT202" s="152" t="s">
        <v>192</v>
      </c>
      <c r="AU202" s="152" t="s">
        <v>96</v>
      </c>
      <c r="AV202" s="12" t="s">
        <v>96</v>
      </c>
      <c r="AW202" s="12" t="s">
        <v>42</v>
      </c>
      <c r="AX202" s="12" t="s">
        <v>94</v>
      </c>
      <c r="AY202" s="152" t="s">
        <v>183</v>
      </c>
    </row>
    <row r="203" spans="2:65" s="1" customFormat="1" ht="16.5" customHeight="1">
      <c r="B203" s="33"/>
      <c r="C203" s="176" t="s">
        <v>353</v>
      </c>
      <c r="D203" s="176" t="s">
        <v>511</v>
      </c>
      <c r="E203" s="177" t="s">
        <v>1926</v>
      </c>
      <c r="F203" s="178" t="s">
        <v>1927</v>
      </c>
      <c r="G203" s="179" t="s">
        <v>514</v>
      </c>
      <c r="H203" s="180">
        <v>4.51</v>
      </c>
      <c r="I203" s="181"/>
      <c r="J203" s="182">
        <f>ROUND(I203*H203,2)</f>
        <v>0</v>
      </c>
      <c r="K203" s="178" t="s">
        <v>189</v>
      </c>
      <c r="L203" s="183"/>
      <c r="M203" s="184" t="s">
        <v>1</v>
      </c>
      <c r="N203" s="185" t="s">
        <v>52</v>
      </c>
      <c r="P203" s="146">
        <f>O203*H203</f>
        <v>0</v>
      </c>
      <c r="Q203" s="146">
        <v>0.21</v>
      </c>
      <c r="R203" s="146">
        <f>Q203*H203</f>
        <v>0.94709999999999994</v>
      </c>
      <c r="S203" s="146">
        <v>0</v>
      </c>
      <c r="T203" s="147">
        <f>S203*H203</f>
        <v>0</v>
      </c>
      <c r="AR203" s="148" t="s">
        <v>235</v>
      </c>
      <c r="AT203" s="148" t="s">
        <v>511</v>
      </c>
      <c r="AU203" s="148" t="s">
        <v>96</v>
      </c>
      <c r="AY203" s="17" t="s">
        <v>183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94</v>
      </c>
      <c r="BK203" s="149">
        <f>ROUND(I203*H203,2)</f>
        <v>0</v>
      </c>
      <c r="BL203" s="17" t="s">
        <v>190</v>
      </c>
      <c r="BM203" s="148" t="s">
        <v>2149</v>
      </c>
    </row>
    <row r="204" spans="2:65" s="12" customFormat="1" ht="11.25">
      <c r="B204" s="150"/>
      <c r="D204" s="151" t="s">
        <v>192</v>
      </c>
      <c r="E204" s="152" t="s">
        <v>1</v>
      </c>
      <c r="F204" s="153" t="s">
        <v>2150</v>
      </c>
      <c r="H204" s="154">
        <v>4.51</v>
      </c>
      <c r="I204" s="155"/>
      <c r="L204" s="150"/>
      <c r="M204" s="156"/>
      <c r="T204" s="157"/>
      <c r="AT204" s="152" t="s">
        <v>192</v>
      </c>
      <c r="AU204" s="152" t="s">
        <v>96</v>
      </c>
      <c r="AV204" s="12" t="s">
        <v>96</v>
      </c>
      <c r="AW204" s="12" t="s">
        <v>42</v>
      </c>
      <c r="AX204" s="12" t="s">
        <v>94</v>
      </c>
      <c r="AY204" s="152" t="s">
        <v>183</v>
      </c>
    </row>
    <row r="205" spans="2:65" s="1" customFormat="1" ht="16.5" customHeight="1">
      <c r="B205" s="33"/>
      <c r="C205" s="137" t="s">
        <v>357</v>
      </c>
      <c r="D205" s="137" t="s">
        <v>185</v>
      </c>
      <c r="E205" s="138" t="s">
        <v>1737</v>
      </c>
      <c r="F205" s="139" t="s">
        <v>1738</v>
      </c>
      <c r="G205" s="140" t="s">
        <v>188</v>
      </c>
      <c r="H205" s="141">
        <v>90.2</v>
      </c>
      <c r="I205" s="142"/>
      <c r="J205" s="143">
        <f>ROUND(I205*H205,2)</f>
        <v>0</v>
      </c>
      <c r="K205" s="139" t="s">
        <v>189</v>
      </c>
      <c r="L205" s="33"/>
      <c r="M205" s="144" t="s">
        <v>1</v>
      </c>
      <c r="N205" s="145" t="s">
        <v>52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190</v>
      </c>
      <c r="AT205" s="148" t="s">
        <v>185</v>
      </c>
      <c r="AU205" s="148" t="s">
        <v>96</v>
      </c>
      <c r="AY205" s="17" t="s">
        <v>183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94</v>
      </c>
      <c r="BK205" s="149">
        <f>ROUND(I205*H205,2)</f>
        <v>0</v>
      </c>
      <c r="BL205" s="17" t="s">
        <v>190</v>
      </c>
      <c r="BM205" s="148" t="s">
        <v>2151</v>
      </c>
    </row>
    <row r="206" spans="2:65" s="12" customFormat="1" ht="11.25">
      <c r="B206" s="150"/>
      <c r="D206" s="151" t="s">
        <v>192</v>
      </c>
      <c r="E206" s="152" t="s">
        <v>1</v>
      </c>
      <c r="F206" s="153" t="s">
        <v>2152</v>
      </c>
      <c r="H206" s="154">
        <v>90.2</v>
      </c>
      <c r="I206" s="155"/>
      <c r="L206" s="150"/>
      <c r="M206" s="156"/>
      <c r="T206" s="157"/>
      <c r="AT206" s="152" t="s">
        <v>192</v>
      </c>
      <c r="AU206" s="152" t="s">
        <v>96</v>
      </c>
      <c r="AV206" s="12" t="s">
        <v>96</v>
      </c>
      <c r="AW206" s="12" t="s">
        <v>42</v>
      </c>
      <c r="AX206" s="12" t="s">
        <v>94</v>
      </c>
      <c r="AY206" s="152" t="s">
        <v>183</v>
      </c>
    </row>
    <row r="207" spans="2:65" s="1" customFormat="1" ht="24.2" customHeight="1">
      <c r="B207" s="33"/>
      <c r="C207" s="137" t="s">
        <v>361</v>
      </c>
      <c r="D207" s="137" t="s">
        <v>185</v>
      </c>
      <c r="E207" s="138" t="s">
        <v>2153</v>
      </c>
      <c r="F207" s="139" t="s">
        <v>2154</v>
      </c>
      <c r="G207" s="140" t="s">
        <v>188</v>
      </c>
      <c r="H207" s="141">
        <v>90.2</v>
      </c>
      <c r="I207" s="142"/>
      <c r="J207" s="143">
        <f>ROUND(I207*H207,2)</f>
        <v>0</v>
      </c>
      <c r="K207" s="139" t="s">
        <v>230</v>
      </c>
      <c r="L207" s="33"/>
      <c r="M207" s="144" t="s">
        <v>1</v>
      </c>
      <c r="N207" s="145" t="s">
        <v>52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190</v>
      </c>
      <c r="AT207" s="148" t="s">
        <v>185</v>
      </c>
      <c r="AU207" s="148" t="s">
        <v>96</v>
      </c>
      <c r="AY207" s="17" t="s">
        <v>183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94</v>
      </c>
      <c r="BK207" s="149">
        <f>ROUND(I207*H207,2)</f>
        <v>0</v>
      </c>
      <c r="BL207" s="17" t="s">
        <v>190</v>
      </c>
      <c r="BM207" s="148" t="s">
        <v>2155</v>
      </c>
    </row>
    <row r="208" spans="2:65" s="12" customFormat="1" ht="11.25">
      <c r="B208" s="150"/>
      <c r="D208" s="151" t="s">
        <v>192</v>
      </c>
      <c r="E208" s="152" t="s">
        <v>1</v>
      </c>
      <c r="F208" s="153" t="s">
        <v>2156</v>
      </c>
      <c r="H208" s="154">
        <v>90.2</v>
      </c>
      <c r="I208" s="155"/>
      <c r="L208" s="150"/>
      <c r="M208" s="186"/>
      <c r="N208" s="187"/>
      <c r="O208" s="187"/>
      <c r="P208" s="187"/>
      <c r="Q208" s="187"/>
      <c r="R208" s="187"/>
      <c r="S208" s="187"/>
      <c r="T208" s="188"/>
      <c r="AT208" s="152" t="s">
        <v>192</v>
      </c>
      <c r="AU208" s="152" t="s">
        <v>96</v>
      </c>
      <c r="AV208" s="12" t="s">
        <v>96</v>
      </c>
      <c r="AW208" s="12" t="s">
        <v>42</v>
      </c>
      <c r="AX208" s="12" t="s">
        <v>94</v>
      </c>
      <c r="AY208" s="152" t="s">
        <v>183</v>
      </c>
    </row>
    <row r="209" spans="2:12" s="1" customFormat="1" ht="6.95" customHeight="1">
      <c r="B209" s="45"/>
      <c r="C209" s="46"/>
      <c r="D209" s="46"/>
      <c r="E209" s="46"/>
      <c r="F209" s="46"/>
      <c r="G209" s="46"/>
      <c r="H209" s="46"/>
      <c r="I209" s="46"/>
      <c r="J209" s="46"/>
      <c r="K209" s="46"/>
      <c r="L209" s="33"/>
    </row>
  </sheetData>
  <sheetProtection algorithmName="SHA-512" hashValue="5Vkv7oH3FqfkH8D+hDQAGt8afM+P2snZ8dY4nSORV56ZXVTTXejpmtXb5F58uYsCkhltI1J5/gpkKATOk+LVeQ==" saltValue="dKSFITenJLK0CEebkfIwLNd2mMDwCyl7t64rPm8mWMSQf8McKYGCOqCFbECnhSSCZI0n3ZIqnjPCB/vUpKuQjw==" spinCount="100000" sheet="1" objects="1" scenarios="1" formatColumns="0" formatRows="0" autoFilter="0"/>
  <autoFilter ref="C122:K208" xr:uid="{00000000-0009-0000-0000-00000A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16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136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1568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2157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ROUND((SUM(BE123:BE164)),  2)</f>
        <v>0</v>
      </c>
      <c r="I35" s="97">
        <v>0.21</v>
      </c>
      <c r="J35" s="87">
        <f>ROUND(((SUM(BE123:BE164))*I35),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ROUND((SUM(BF123:BF164)),  2)</f>
        <v>0</v>
      </c>
      <c r="I36" s="97">
        <v>0.15</v>
      </c>
      <c r="J36" s="87">
        <f>ROUND(((SUM(BF123:BF164))*I36),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ROUND((SUM(BG123:BG164)),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ROUND((SUM(BH123:BH164)),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ROUND((SUM(BI123:BI164)),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1568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>SO 04.4.D - Zatravněná dlažba se širokou spárou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J123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491</v>
      </c>
      <c r="E99" s="111"/>
      <c r="F99" s="111"/>
      <c r="G99" s="111"/>
      <c r="H99" s="111"/>
      <c r="I99" s="111"/>
      <c r="J99" s="112">
        <f>J124</f>
        <v>0</v>
      </c>
      <c r="L99" s="109"/>
    </row>
    <row r="100" spans="2:47" s="9" customFormat="1" ht="19.899999999999999" customHeight="1">
      <c r="B100" s="113"/>
      <c r="D100" s="114" t="s">
        <v>2158</v>
      </c>
      <c r="E100" s="115"/>
      <c r="F100" s="115"/>
      <c r="G100" s="115"/>
      <c r="H100" s="115"/>
      <c r="I100" s="115"/>
      <c r="J100" s="116">
        <f>J125</f>
        <v>0</v>
      </c>
      <c r="L100" s="113"/>
    </row>
    <row r="101" spans="2:47" s="9" customFormat="1" ht="19.899999999999999" customHeight="1">
      <c r="B101" s="113"/>
      <c r="D101" s="114" t="s">
        <v>2159</v>
      </c>
      <c r="E101" s="115"/>
      <c r="F101" s="115"/>
      <c r="G101" s="115"/>
      <c r="H101" s="115"/>
      <c r="I101" s="115"/>
      <c r="J101" s="116">
        <f>J150</f>
        <v>0</v>
      </c>
      <c r="L101" s="113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169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5" t="str">
        <f>E7</f>
        <v>VEŘEJNÉ PROSTRANSTVÍ POD ŘEČKOVICKÝM HŘBITOVEM</v>
      </c>
      <c r="F111" s="246"/>
      <c r="G111" s="246"/>
      <c r="H111" s="246"/>
      <c r="L111" s="33"/>
    </row>
    <row r="112" spans="2:47" ht="12" customHeight="1">
      <c r="B112" s="20"/>
      <c r="C112" s="27" t="s">
        <v>158</v>
      </c>
      <c r="L112" s="20"/>
    </row>
    <row r="113" spans="2:65" s="1" customFormat="1" ht="16.5" customHeight="1">
      <c r="B113" s="33"/>
      <c r="E113" s="245" t="s">
        <v>1568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160</v>
      </c>
      <c r="L114" s="33"/>
    </row>
    <row r="115" spans="2:65" s="1" customFormat="1" ht="16.5" customHeight="1">
      <c r="B115" s="33"/>
      <c r="E115" s="208" t="str">
        <f>E11</f>
        <v>SO 04.4.D - Zatravněná dlažba se širokou spárou</v>
      </c>
      <c r="F115" s="247"/>
      <c r="G115" s="247"/>
      <c r="H115" s="247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Brno - Řečkovice</v>
      </c>
      <c r="I117" s="27" t="s">
        <v>24</v>
      </c>
      <c r="J117" s="53" t="str">
        <f>IF(J14="","",J14)</f>
        <v>18. 8. 2023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Statutární město Brno, měst.č.Řečkovice-Mokrá hora</v>
      </c>
      <c r="I119" s="27" t="s">
        <v>38</v>
      </c>
      <c r="J119" s="31" t="str">
        <f>E23</f>
        <v>Ateliér zahradní a krajin.architektury Z.Sendler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7"/>
      <c r="C122" s="118" t="s">
        <v>170</v>
      </c>
      <c r="D122" s="119" t="s">
        <v>72</v>
      </c>
      <c r="E122" s="119" t="s">
        <v>68</v>
      </c>
      <c r="F122" s="119" t="s">
        <v>69</v>
      </c>
      <c r="G122" s="119" t="s">
        <v>171</v>
      </c>
      <c r="H122" s="119" t="s">
        <v>172</v>
      </c>
      <c r="I122" s="119" t="s">
        <v>173</v>
      </c>
      <c r="J122" s="119" t="s">
        <v>164</v>
      </c>
      <c r="K122" s="120" t="s">
        <v>174</v>
      </c>
      <c r="L122" s="117"/>
      <c r="M122" s="60" t="s">
        <v>1</v>
      </c>
      <c r="N122" s="61" t="s">
        <v>51</v>
      </c>
      <c r="O122" s="61" t="s">
        <v>175</v>
      </c>
      <c r="P122" s="61" t="s">
        <v>176</v>
      </c>
      <c r="Q122" s="61" t="s">
        <v>177</v>
      </c>
      <c r="R122" s="61" t="s">
        <v>178</v>
      </c>
      <c r="S122" s="61" t="s">
        <v>179</v>
      </c>
      <c r="T122" s="62" t="s">
        <v>180</v>
      </c>
    </row>
    <row r="123" spans="2:65" s="1" customFormat="1" ht="22.9" customHeight="1">
      <c r="B123" s="33"/>
      <c r="C123" s="65" t="s">
        <v>181</v>
      </c>
      <c r="J123" s="121">
        <f>BK123</f>
        <v>0</v>
      </c>
      <c r="L123" s="33"/>
      <c r="M123" s="63"/>
      <c r="N123" s="54"/>
      <c r="O123" s="54"/>
      <c r="P123" s="122">
        <f>P124</f>
        <v>0</v>
      </c>
      <c r="Q123" s="54"/>
      <c r="R123" s="122">
        <f>R124</f>
        <v>5.7790000000000003E-3</v>
      </c>
      <c r="S123" s="54"/>
      <c r="T123" s="123">
        <f>T124</f>
        <v>0</v>
      </c>
      <c r="AT123" s="17" t="s">
        <v>86</v>
      </c>
      <c r="AU123" s="17" t="s">
        <v>166</v>
      </c>
      <c r="BK123" s="124">
        <f>BK124</f>
        <v>0</v>
      </c>
    </row>
    <row r="124" spans="2:65" s="11" customFormat="1" ht="25.9" customHeight="1">
      <c r="B124" s="125"/>
      <c r="D124" s="126" t="s">
        <v>86</v>
      </c>
      <c r="E124" s="127" t="s">
        <v>182</v>
      </c>
      <c r="F124" s="127" t="s">
        <v>494</v>
      </c>
      <c r="I124" s="128"/>
      <c r="J124" s="129">
        <f>BK124</f>
        <v>0</v>
      </c>
      <c r="L124" s="125"/>
      <c r="M124" s="130"/>
      <c r="P124" s="131">
        <f>P125+P150</f>
        <v>0</v>
      </c>
      <c r="R124" s="131">
        <f>R125+R150</f>
        <v>5.7790000000000003E-3</v>
      </c>
      <c r="T124" s="132">
        <f>T125+T150</f>
        <v>0</v>
      </c>
      <c r="AR124" s="126" t="s">
        <v>94</v>
      </c>
      <c r="AT124" s="133" t="s">
        <v>86</v>
      </c>
      <c r="AU124" s="133" t="s">
        <v>87</v>
      </c>
      <c r="AY124" s="126" t="s">
        <v>183</v>
      </c>
      <c r="BK124" s="134">
        <f>BK125+BK150</f>
        <v>0</v>
      </c>
    </row>
    <row r="125" spans="2:65" s="11" customFormat="1" ht="22.9" customHeight="1">
      <c r="B125" s="125"/>
      <c r="D125" s="126" t="s">
        <v>86</v>
      </c>
      <c r="E125" s="135" t="s">
        <v>2160</v>
      </c>
      <c r="F125" s="135" t="s">
        <v>2161</v>
      </c>
      <c r="I125" s="128"/>
      <c r="J125" s="136">
        <f>BK125</f>
        <v>0</v>
      </c>
      <c r="L125" s="125"/>
      <c r="M125" s="130"/>
      <c r="P125" s="131">
        <f>SUM(P126:P149)</f>
        <v>0</v>
      </c>
      <c r="R125" s="131">
        <f>SUM(R126:R149)</f>
        <v>5.0990000000000002E-3</v>
      </c>
      <c r="T125" s="132">
        <f>SUM(T126:T149)</f>
        <v>0</v>
      </c>
      <c r="AR125" s="126" t="s">
        <v>94</v>
      </c>
      <c r="AT125" s="133" t="s">
        <v>86</v>
      </c>
      <c r="AU125" s="133" t="s">
        <v>94</v>
      </c>
      <c r="AY125" s="126" t="s">
        <v>183</v>
      </c>
      <c r="BK125" s="134">
        <f>SUM(BK126:BK149)</f>
        <v>0</v>
      </c>
    </row>
    <row r="126" spans="2:65" s="1" customFormat="1" ht="16.5" customHeight="1">
      <c r="B126" s="33"/>
      <c r="C126" s="137" t="s">
        <v>94</v>
      </c>
      <c r="D126" s="137" t="s">
        <v>185</v>
      </c>
      <c r="E126" s="138" t="s">
        <v>2162</v>
      </c>
      <c r="F126" s="139" t="s">
        <v>2163</v>
      </c>
      <c r="G126" s="140" t="s">
        <v>188</v>
      </c>
      <c r="H126" s="141">
        <v>132</v>
      </c>
      <c r="I126" s="142"/>
      <c r="J126" s="143">
        <f>ROUND(I126*H126,2)</f>
        <v>0</v>
      </c>
      <c r="K126" s="139" t="s">
        <v>189</v>
      </c>
      <c r="L126" s="33"/>
      <c r="M126" s="144" t="s">
        <v>1</v>
      </c>
      <c r="N126" s="145" t="s">
        <v>52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190</v>
      </c>
      <c r="AT126" s="148" t="s">
        <v>185</v>
      </c>
      <c r="AU126" s="148" t="s">
        <v>96</v>
      </c>
      <c r="AY126" s="17" t="s">
        <v>183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94</v>
      </c>
      <c r="BK126" s="149">
        <f>ROUND(I126*H126,2)</f>
        <v>0</v>
      </c>
      <c r="BL126" s="17" t="s">
        <v>190</v>
      </c>
      <c r="BM126" s="148" t="s">
        <v>2164</v>
      </c>
    </row>
    <row r="127" spans="2:65" s="13" customFormat="1" ht="11.25">
      <c r="B127" s="158"/>
      <c r="D127" s="151" t="s">
        <v>192</v>
      </c>
      <c r="E127" s="159" t="s">
        <v>1</v>
      </c>
      <c r="F127" s="160" t="s">
        <v>2165</v>
      </c>
      <c r="H127" s="159" t="s">
        <v>1</v>
      </c>
      <c r="I127" s="161"/>
      <c r="L127" s="158"/>
      <c r="M127" s="162"/>
      <c r="T127" s="163"/>
      <c r="AT127" s="159" t="s">
        <v>192</v>
      </c>
      <c r="AU127" s="159" t="s">
        <v>96</v>
      </c>
      <c r="AV127" s="13" t="s">
        <v>94</v>
      </c>
      <c r="AW127" s="13" t="s">
        <v>42</v>
      </c>
      <c r="AX127" s="13" t="s">
        <v>87</v>
      </c>
      <c r="AY127" s="159" t="s">
        <v>183</v>
      </c>
    </row>
    <row r="128" spans="2:65" s="12" customFormat="1" ht="11.25">
      <c r="B128" s="150"/>
      <c r="D128" s="151" t="s">
        <v>192</v>
      </c>
      <c r="E128" s="152" t="s">
        <v>1</v>
      </c>
      <c r="F128" s="153" t="s">
        <v>2166</v>
      </c>
      <c r="H128" s="154">
        <v>132</v>
      </c>
      <c r="I128" s="155"/>
      <c r="L128" s="150"/>
      <c r="M128" s="156"/>
      <c r="T128" s="157"/>
      <c r="AT128" s="152" t="s">
        <v>192</v>
      </c>
      <c r="AU128" s="152" t="s">
        <v>96</v>
      </c>
      <c r="AV128" s="12" t="s">
        <v>96</v>
      </c>
      <c r="AW128" s="12" t="s">
        <v>42</v>
      </c>
      <c r="AX128" s="12" t="s">
        <v>94</v>
      </c>
      <c r="AY128" s="152" t="s">
        <v>183</v>
      </c>
    </row>
    <row r="129" spans="2:65" s="1" customFormat="1" ht="24.2" customHeight="1">
      <c r="B129" s="33"/>
      <c r="C129" s="176" t="s">
        <v>96</v>
      </c>
      <c r="D129" s="176" t="s">
        <v>511</v>
      </c>
      <c r="E129" s="177" t="s">
        <v>2167</v>
      </c>
      <c r="F129" s="178" t="s">
        <v>2168</v>
      </c>
      <c r="G129" s="179" t="s">
        <v>1308</v>
      </c>
      <c r="H129" s="180">
        <v>1.02</v>
      </c>
      <c r="I129" s="181"/>
      <c r="J129" s="182">
        <f>ROUND(I129*H129,2)</f>
        <v>0</v>
      </c>
      <c r="K129" s="178" t="s">
        <v>230</v>
      </c>
      <c r="L129" s="183"/>
      <c r="M129" s="184" t="s">
        <v>1</v>
      </c>
      <c r="N129" s="185" t="s">
        <v>52</v>
      </c>
      <c r="P129" s="146">
        <f>O129*H129</f>
        <v>0</v>
      </c>
      <c r="Q129" s="146">
        <v>1E-3</v>
      </c>
      <c r="R129" s="146">
        <f>Q129*H129</f>
        <v>1.0200000000000001E-3</v>
      </c>
      <c r="S129" s="146">
        <v>0</v>
      </c>
      <c r="T129" s="147">
        <f>S129*H129</f>
        <v>0</v>
      </c>
      <c r="AR129" s="148" t="s">
        <v>235</v>
      </c>
      <c r="AT129" s="148" t="s">
        <v>511</v>
      </c>
      <c r="AU129" s="148" t="s">
        <v>96</v>
      </c>
      <c r="AY129" s="17" t="s">
        <v>183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94</v>
      </c>
      <c r="BK129" s="149">
        <f>ROUND(I129*H129,2)</f>
        <v>0</v>
      </c>
      <c r="BL129" s="17" t="s">
        <v>190</v>
      </c>
      <c r="BM129" s="148" t="s">
        <v>2169</v>
      </c>
    </row>
    <row r="130" spans="2:65" s="13" customFormat="1" ht="11.25">
      <c r="B130" s="158"/>
      <c r="D130" s="151" t="s">
        <v>192</v>
      </c>
      <c r="E130" s="159" t="s">
        <v>1</v>
      </c>
      <c r="F130" s="160" t="s">
        <v>2170</v>
      </c>
      <c r="H130" s="159" t="s">
        <v>1</v>
      </c>
      <c r="I130" s="161"/>
      <c r="L130" s="158"/>
      <c r="M130" s="162"/>
      <c r="T130" s="163"/>
      <c r="AT130" s="159" t="s">
        <v>192</v>
      </c>
      <c r="AU130" s="159" t="s">
        <v>96</v>
      </c>
      <c r="AV130" s="13" t="s">
        <v>94</v>
      </c>
      <c r="AW130" s="13" t="s">
        <v>42</v>
      </c>
      <c r="AX130" s="13" t="s">
        <v>87</v>
      </c>
      <c r="AY130" s="159" t="s">
        <v>183</v>
      </c>
    </row>
    <row r="131" spans="2:65" s="13" customFormat="1" ht="11.25">
      <c r="B131" s="158"/>
      <c r="D131" s="151" t="s">
        <v>192</v>
      </c>
      <c r="E131" s="159" t="s">
        <v>1</v>
      </c>
      <c r="F131" s="160" t="s">
        <v>2171</v>
      </c>
      <c r="H131" s="159" t="s">
        <v>1</v>
      </c>
      <c r="I131" s="161"/>
      <c r="L131" s="158"/>
      <c r="M131" s="162"/>
      <c r="T131" s="163"/>
      <c r="AT131" s="159" t="s">
        <v>192</v>
      </c>
      <c r="AU131" s="159" t="s">
        <v>96</v>
      </c>
      <c r="AV131" s="13" t="s">
        <v>94</v>
      </c>
      <c r="AW131" s="13" t="s">
        <v>42</v>
      </c>
      <c r="AX131" s="13" t="s">
        <v>87</v>
      </c>
      <c r="AY131" s="159" t="s">
        <v>183</v>
      </c>
    </row>
    <row r="132" spans="2:65" s="12" customFormat="1" ht="11.25">
      <c r="B132" s="150"/>
      <c r="D132" s="151" t="s">
        <v>192</v>
      </c>
      <c r="E132" s="152" t="s">
        <v>1</v>
      </c>
      <c r="F132" s="153" t="s">
        <v>2172</v>
      </c>
      <c r="H132" s="154">
        <v>1.02</v>
      </c>
      <c r="I132" s="155"/>
      <c r="L132" s="150"/>
      <c r="M132" s="156"/>
      <c r="T132" s="157"/>
      <c r="AT132" s="152" t="s">
        <v>192</v>
      </c>
      <c r="AU132" s="152" t="s">
        <v>96</v>
      </c>
      <c r="AV132" s="12" t="s">
        <v>96</v>
      </c>
      <c r="AW132" s="12" t="s">
        <v>42</v>
      </c>
      <c r="AX132" s="12" t="s">
        <v>94</v>
      </c>
      <c r="AY132" s="152" t="s">
        <v>183</v>
      </c>
    </row>
    <row r="133" spans="2:65" s="1" customFormat="1" ht="21.75" customHeight="1">
      <c r="B133" s="33"/>
      <c r="C133" s="137" t="s">
        <v>203</v>
      </c>
      <c r="D133" s="137" t="s">
        <v>185</v>
      </c>
      <c r="E133" s="138" t="s">
        <v>2117</v>
      </c>
      <c r="F133" s="139" t="s">
        <v>2118</v>
      </c>
      <c r="G133" s="140" t="s">
        <v>188</v>
      </c>
      <c r="H133" s="141">
        <v>132</v>
      </c>
      <c r="I133" s="142"/>
      <c r="J133" s="143">
        <f>ROUND(I133*H133,2)</f>
        <v>0</v>
      </c>
      <c r="K133" s="139" t="s">
        <v>189</v>
      </c>
      <c r="L133" s="33"/>
      <c r="M133" s="144" t="s">
        <v>1</v>
      </c>
      <c r="N133" s="145" t="s">
        <v>52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190</v>
      </c>
      <c r="AT133" s="148" t="s">
        <v>185</v>
      </c>
      <c r="AU133" s="148" t="s">
        <v>96</v>
      </c>
      <c r="AY133" s="17" t="s">
        <v>183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94</v>
      </c>
      <c r="BK133" s="149">
        <f>ROUND(I133*H133,2)</f>
        <v>0</v>
      </c>
      <c r="BL133" s="17" t="s">
        <v>190</v>
      </c>
      <c r="BM133" s="148" t="s">
        <v>2173</v>
      </c>
    </row>
    <row r="134" spans="2:65" s="12" customFormat="1" ht="11.25">
      <c r="B134" s="150"/>
      <c r="D134" s="151" t="s">
        <v>192</v>
      </c>
      <c r="E134" s="152" t="s">
        <v>1</v>
      </c>
      <c r="F134" s="153" t="s">
        <v>2174</v>
      </c>
      <c r="H134" s="154">
        <v>132</v>
      </c>
      <c r="I134" s="155"/>
      <c r="L134" s="150"/>
      <c r="M134" s="156"/>
      <c r="T134" s="157"/>
      <c r="AT134" s="152" t="s">
        <v>192</v>
      </c>
      <c r="AU134" s="152" t="s">
        <v>96</v>
      </c>
      <c r="AV134" s="12" t="s">
        <v>96</v>
      </c>
      <c r="AW134" s="12" t="s">
        <v>42</v>
      </c>
      <c r="AX134" s="12" t="s">
        <v>94</v>
      </c>
      <c r="AY134" s="152" t="s">
        <v>183</v>
      </c>
    </row>
    <row r="135" spans="2:65" s="13" customFormat="1" ht="11.25">
      <c r="B135" s="158"/>
      <c r="D135" s="151" t="s">
        <v>192</v>
      </c>
      <c r="E135" s="159" t="s">
        <v>1</v>
      </c>
      <c r="F135" s="160" t="s">
        <v>2175</v>
      </c>
      <c r="H135" s="159" t="s">
        <v>1</v>
      </c>
      <c r="I135" s="161"/>
      <c r="L135" s="158"/>
      <c r="M135" s="162"/>
      <c r="T135" s="163"/>
      <c r="AT135" s="159" t="s">
        <v>192</v>
      </c>
      <c r="AU135" s="159" t="s">
        <v>96</v>
      </c>
      <c r="AV135" s="13" t="s">
        <v>94</v>
      </c>
      <c r="AW135" s="13" t="s">
        <v>42</v>
      </c>
      <c r="AX135" s="13" t="s">
        <v>87</v>
      </c>
      <c r="AY135" s="159" t="s">
        <v>183</v>
      </c>
    </row>
    <row r="136" spans="2:65" s="1" customFormat="1" ht="16.5" customHeight="1">
      <c r="B136" s="33"/>
      <c r="C136" s="137" t="s">
        <v>190</v>
      </c>
      <c r="D136" s="137" t="s">
        <v>185</v>
      </c>
      <c r="E136" s="138" t="s">
        <v>1737</v>
      </c>
      <c r="F136" s="139" t="s">
        <v>1738</v>
      </c>
      <c r="G136" s="140" t="s">
        <v>188</v>
      </c>
      <c r="H136" s="141">
        <v>264</v>
      </c>
      <c r="I136" s="142"/>
      <c r="J136" s="143">
        <f>ROUND(I136*H136,2)</f>
        <v>0</v>
      </c>
      <c r="K136" s="139" t="s">
        <v>189</v>
      </c>
      <c r="L136" s="33"/>
      <c r="M136" s="144" t="s">
        <v>1</v>
      </c>
      <c r="N136" s="145" t="s">
        <v>52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190</v>
      </c>
      <c r="AT136" s="148" t="s">
        <v>185</v>
      </c>
      <c r="AU136" s="148" t="s">
        <v>96</v>
      </c>
      <c r="AY136" s="17" t="s">
        <v>183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94</v>
      </c>
      <c r="BK136" s="149">
        <f>ROUND(I136*H136,2)</f>
        <v>0</v>
      </c>
      <c r="BL136" s="17" t="s">
        <v>190</v>
      </c>
      <c r="BM136" s="148" t="s">
        <v>2176</v>
      </c>
    </row>
    <row r="137" spans="2:65" s="12" customFormat="1" ht="11.25">
      <c r="B137" s="150"/>
      <c r="D137" s="151" t="s">
        <v>192</v>
      </c>
      <c r="E137" s="152" t="s">
        <v>1</v>
      </c>
      <c r="F137" s="153" t="s">
        <v>2177</v>
      </c>
      <c r="H137" s="154">
        <v>264</v>
      </c>
      <c r="I137" s="155"/>
      <c r="L137" s="150"/>
      <c r="M137" s="156"/>
      <c r="T137" s="157"/>
      <c r="AT137" s="152" t="s">
        <v>192</v>
      </c>
      <c r="AU137" s="152" t="s">
        <v>96</v>
      </c>
      <c r="AV137" s="12" t="s">
        <v>96</v>
      </c>
      <c r="AW137" s="12" t="s">
        <v>42</v>
      </c>
      <c r="AX137" s="12" t="s">
        <v>94</v>
      </c>
      <c r="AY137" s="152" t="s">
        <v>183</v>
      </c>
    </row>
    <row r="138" spans="2:65" s="1" customFormat="1" ht="16.5" customHeight="1">
      <c r="B138" s="33"/>
      <c r="C138" s="137" t="s">
        <v>216</v>
      </c>
      <c r="D138" s="137" t="s">
        <v>185</v>
      </c>
      <c r="E138" s="138" t="s">
        <v>1947</v>
      </c>
      <c r="F138" s="139" t="s">
        <v>1948</v>
      </c>
      <c r="G138" s="140" t="s">
        <v>488</v>
      </c>
      <c r="H138" s="141">
        <v>4.0000000000000001E-3</v>
      </c>
      <c r="I138" s="142"/>
      <c r="J138" s="143">
        <f>ROUND(I138*H138,2)</f>
        <v>0</v>
      </c>
      <c r="K138" s="139" t="s">
        <v>189</v>
      </c>
      <c r="L138" s="33"/>
      <c r="M138" s="144" t="s">
        <v>1</v>
      </c>
      <c r="N138" s="145" t="s">
        <v>52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190</v>
      </c>
      <c r="AT138" s="148" t="s">
        <v>185</v>
      </c>
      <c r="AU138" s="148" t="s">
        <v>96</v>
      </c>
      <c r="AY138" s="17" t="s">
        <v>183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94</v>
      </c>
      <c r="BK138" s="149">
        <f>ROUND(I138*H138,2)</f>
        <v>0</v>
      </c>
      <c r="BL138" s="17" t="s">
        <v>190</v>
      </c>
      <c r="BM138" s="148" t="s">
        <v>2178</v>
      </c>
    </row>
    <row r="139" spans="2:65" s="12" customFormat="1" ht="11.25">
      <c r="B139" s="150"/>
      <c r="D139" s="151" t="s">
        <v>192</v>
      </c>
      <c r="E139" s="152" t="s">
        <v>1</v>
      </c>
      <c r="F139" s="153" t="s">
        <v>2179</v>
      </c>
      <c r="H139" s="154">
        <v>4.0000000000000001E-3</v>
      </c>
      <c r="I139" s="155"/>
      <c r="L139" s="150"/>
      <c r="M139" s="156"/>
      <c r="T139" s="157"/>
      <c r="AT139" s="152" t="s">
        <v>192</v>
      </c>
      <c r="AU139" s="152" t="s">
        <v>96</v>
      </c>
      <c r="AV139" s="12" t="s">
        <v>96</v>
      </c>
      <c r="AW139" s="12" t="s">
        <v>42</v>
      </c>
      <c r="AX139" s="12" t="s">
        <v>94</v>
      </c>
      <c r="AY139" s="152" t="s">
        <v>183</v>
      </c>
    </row>
    <row r="140" spans="2:65" s="1" customFormat="1" ht="16.5" customHeight="1">
      <c r="B140" s="33"/>
      <c r="C140" s="176" t="s">
        <v>222</v>
      </c>
      <c r="D140" s="176" t="s">
        <v>511</v>
      </c>
      <c r="E140" s="177" t="s">
        <v>1952</v>
      </c>
      <c r="F140" s="178" t="s">
        <v>1953</v>
      </c>
      <c r="G140" s="179" t="s">
        <v>1308</v>
      </c>
      <c r="H140" s="180">
        <v>4.0789999999999997</v>
      </c>
      <c r="I140" s="181"/>
      <c r="J140" s="182">
        <f>ROUND(I140*H140,2)</f>
        <v>0</v>
      </c>
      <c r="K140" s="178" t="s">
        <v>230</v>
      </c>
      <c r="L140" s="183"/>
      <c r="M140" s="184" t="s">
        <v>1</v>
      </c>
      <c r="N140" s="185" t="s">
        <v>52</v>
      </c>
      <c r="P140" s="146">
        <f>O140*H140</f>
        <v>0</v>
      </c>
      <c r="Q140" s="146">
        <v>1E-3</v>
      </c>
      <c r="R140" s="146">
        <f>Q140*H140</f>
        <v>4.0790000000000002E-3</v>
      </c>
      <c r="S140" s="146">
        <v>0</v>
      </c>
      <c r="T140" s="147">
        <f>S140*H140</f>
        <v>0</v>
      </c>
      <c r="AR140" s="148" t="s">
        <v>235</v>
      </c>
      <c r="AT140" s="148" t="s">
        <v>511</v>
      </c>
      <c r="AU140" s="148" t="s">
        <v>96</v>
      </c>
      <c r="AY140" s="17" t="s">
        <v>183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94</v>
      </c>
      <c r="BK140" s="149">
        <f>ROUND(I140*H140,2)</f>
        <v>0</v>
      </c>
      <c r="BL140" s="17" t="s">
        <v>190</v>
      </c>
      <c r="BM140" s="148" t="s">
        <v>2180</v>
      </c>
    </row>
    <row r="141" spans="2:65" s="12" customFormat="1" ht="11.25">
      <c r="B141" s="150"/>
      <c r="D141" s="151" t="s">
        <v>192</v>
      </c>
      <c r="E141" s="152" t="s">
        <v>1</v>
      </c>
      <c r="F141" s="153" t="s">
        <v>2181</v>
      </c>
      <c r="H141" s="154">
        <v>4.0789999999999997</v>
      </c>
      <c r="I141" s="155"/>
      <c r="L141" s="150"/>
      <c r="M141" s="156"/>
      <c r="T141" s="157"/>
      <c r="AT141" s="152" t="s">
        <v>192</v>
      </c>
      <c r="AU141" s="152" t="s">
        <v>96</v>
      </c>
      <c r="AV141" s="12" t="s">
        <v>96</v>
      </c>
      <c r="AW141" s="12" t="s">
        <v>42</v>
      </c>
      <c r="AX141" s="12" t="s">
        <v>94</v>
      </c>
      <c r="AY141" s="152" t="s">
        <v>183</v>
      </c>
    </row>
    <row r="142" spans="2:65" s="1" customFormat="1" ht="16.5" customHeight="1">
      <c r="B142" s="33"/>
      <c r="C142" s="137" t="s">
        <v>227</v>
      </c>
      <c r="D142" s="137" t="s">
        <v>185</v>
      </c>
      <c r="E142" s="138" t="s">
        <v>569</v>
      </c>
      <c r="F142" s="139" t="s">
        <v>570</v>
      </c>
      <c r="G142" s="140" t="s">
        <v>514</v>
      </c>
      <c r="H142" s="141">
        <v>1.32</v>
      </c>
      <c r="I142" s="142"/>
      <c r="J142" s="143">
        <f>ROUND(I142*H142,2)</f>
        <v>0</v>
      </c>
      <c r="K142" s="139" t="s">
        <v>189</v>
      </c>
      <c r="L142" s="33"/>
      <c r="M142" s="144" t="s">
        <v>1</v>
      </c>
      <c r="N142" s="145" t="s">
        <v>52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190</v>
      </c>
      <c r="AT142" s="148" t="s">
        <v>185</v>
      </c>
      <c r="AU142" s="148" t="s">
        <v>96</v>
      </c>
      <c r="AY142" s="17" t="s">
        <v>183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94</v>
      </c>
      <c r="BK142" s="149">
        <f>ROUND(I142*H142,2)</f>
        <v>0</v>
      </c>
      <c r="BL142" s="17" t="s">
        <v>190</v>
      </c>
      <c r="BM142" s="148" t="s">
        <v>2182</v>
      </c>
    </row>
    <row r="143" spans="2:65" s="12" customFormat="1" ht="11.25">
      <c r="B143" s="150"/>
      <c r="D143" s="151" t="s">
        <v>192</v>
      </c>
      <c r="E143" s="152" t="s">
        <v>1</v>
      </c>
      <c r="F143" s="153" t="s">
        <v>2183</v>
      </c>
      <c r="H143" s="154">
        <v>1.32</v>
      </c>
      <c r="I143" s="155"/>
      <c r="L143" s="150"/>
      <c r="M143" s="156"/>
      <c r="T143" s="157"/>
      <c r="AT143" s="152" t="s">
        <v>192</v>
      </c>
      <c r="AU143" s="152" t="s">
        <v>96</v>
      </c>
      <c r="AV143" s="12" t="s">
        <v>96</v>
      </c>
      <c r="AW143" s="12" t="s">
        <v>42</v>
      </c>
      <c r="AX143" s="12" t="s">
        <v>94</v>
      </c>
      <c r="AY143" s="152" t="s">
        <v>183</v>
      </c>
    </row>
    <row r="144" spans="2:65" s="1" customFormat="1" ht="16.5" customHeight="1">
      <c r="B144" s="33"/>
      <c r="C144" s="137" t="s">
        <v>235</v>
      </c>
      <c r="D144" s="137" t="s">
        <v>185</v>
      </c>
      <c r="E144" s="138" t="s">
        <v>574</v>
      </c>
      <c r="F144" s="139" t="s">
        <v>575</v>
      </c>
      <c r="G144" s="140" t="s">
        <v>514</v>
      </c>
      <c r="H144" s="141">
        <v>1.32</v>
      </c>
      <c r="I144" s="142"/>
      <c r="J144" s="143">
        <f>ROUND(I144*H144,2)</f>
        <v>0</v>
      </c>
      <c r="K144" s="139" t="s">
        <v>189</v>
      </c>
      <c r="L144" s="33"/>
      <c r="M144" s="144" t="s">
        <v>1</v>
      </c>
      <c r="N144" s="145" t="s">
        <v>52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190</v>
      </c>
      <c r="AT144" s="148" t="s">
        <v>185</v>
      </c>
      <c r="AU144" s="148" t="s">
        <v>96</v>
      </c>
      <c r="AY144" s="17" t="s">
        <v>183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94</v>
      </c>
      <c r="BK144" s="149">
        <f>ROUND(I144*H144,2)</f>
        <v>0</v>
      </c>
      <c r="BL144" s="17" t="s">
        <v>190</v>
      </c>
      <c r="BM144" s="148" t="s">
        <v>2184</v>
      </c>
    </row>
    <row r="145" spans="2:65" s="12" customFormat="1" ht="11.25">
      <c r="B145" s="150"/>
      <c r="D145" s="151" t="s">
        <v>192</v>
      </c>
      <c r="E145" s="152" t="s">
        <v>1</v>
      </c>
      <c r="F145" s="153" t="s">
        <v>2185</v>
      </c>
      <c r="H145" s="154">
        <v>1.32</v>
      </c>
      <c r="I145" s="155"/>
      <c r="L145" s="150"/>
      <c r="M145" s="156"/>
      <c r="T145" s="157"/>
      <c r="AT145" s="152" t="s">
        <v>192</v>
      </c>
      <c r="AU145" s="152" t="s">
        <v>96</v>
      </c>
      <c r="AV145" s="12" t="s">
        <v>96</v>
      </c>
      <c r="AW145" s="12" t="s">
        <v>42</v>
      </c>
      <c r="AX145" s="12" t="s">
        <v>94</v>
      </c>
      <c r="AY145" s="152" t="s">
        <v>183</v>
      </c>
    </row>
    <row r="146" spans="2:65" s="1" customFormat="1" ht="16.5" customHeight="1">
      <c r="B146" s="33"/>
      <c r="C146" s="137" t="s">
        <v>242</v>
      </c>
      <c r="D146" s="137" t="s">
        <v>185</v>
      </c>
      <c r="E146" s="138" t="s">
        <v>577</v>
      </c>
      <c r="F146" s="139" t="s">
        <v>578</v>
      </c>
      <c r="G146" s="140" t="s">
        <v>514</v>
      </c>
      <c r="H146" s="141">
        <v>1.32</v>
      </c>
      <c r="I146" s="142"/>
      <c r="J146" s="143">
        <f>ROUND(I146*H146,2)</f>
        <v>0</v>
      </c>
      <c r="K146" s="139" t="s">
        <v>189</v>
      </c>
      <c r="L146" s="33"/>
      <c r="M146" s="144" t="s">
        <v>1</v>
      </c>
      <c r="N146" s="145" t="s">
        <v>52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190</v>
      </c>
      <c r="AT146" s="148" t="s">
        <v>185</v>
      </c>
      <c r="AU146" s="148" t="s">
        <v>96</v>
      </c>
      <c r="AY146" s="17" t="s">
        <v>183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94</v>
      </c>
      <c r="BK146" s="149">
        <f>ROUND(I146*H146,2)</f>
        <v>0</v>
      </c>
      <c r="BL146" s="17" t="s">
        <v>190</v>
      </c>
      <c r="BM146" s="148" t="s">
        <v>2186</v>
      </c>
    </row>
    <row r="147" spans="2:65" s="12" customFormat="1" ht="11.25">
      <c r="B147" s="150"/>
      <c r="D147" s="151" t="s">
        <v>192</v>
      </c>
      <c r="E147" s="152" t="s">
        <v>1</v>
      </c>
      <c r="F147" s="153" t="s">
        <v>2183</v>
      </c>
      <c r="H147" s="154">
        <v>1.32</v>
      </c>
      <c r="I147" s="155"/>
      <c r="L147" s="150"/>
      <c r="M147" s="156"/>
      <c r="T147" s="157"/>
      <c r="AT147" s="152" t="s">
        <v>192</v>
      </c>
      <c r="AU147" s="152" t="s">
        <v>96</v>
      </c>
      <c r="AV147" s="12" t="s">
        <v>96</v>
      </c>
      <c r="AW147" s="12" t="s">
        <v>42</v>
      </c>
      <c r="AX147" s="12" t="s">
        <v>94</v>
      </c>
      <c r="AY147" s="152" t="s">
        <v>183</v>
      </c>
    </row>
    <row r="148" spans="2:65" s="13" customFormat="1" ht="11.25">
      <c r="B148" s="158"/>
      <c r="D148" s="151" t="s">
        <v>192</v>
      </c>
      <c r="E148" s="159" t="s">
        <v>1</v>
      </c>
      <c r="F148" s="160" t="s">
        <v>580</v>
      </c>
      <c r="H148" s="159" t="s">
        <v>1</v>
      </c>
      <c r="I148" s="161"/>
      <c r="L148" s="158"/>
      <c r="M148" s="162"/>
      <c r="T148" s="163"/>
      <c r="AT148" s="159" t="s">
        <v>192</v>
      </c>
      <c r="AU148" s="159" t="s">
        <v>96</v>
      </c>
      <c r="AV148" s="13" t="s">
        <v>94</v>
      </c>
      <c r="AW148" s="13" t="s">
        <v>42</v>
      </c>
      <c r="AX148" s="13" t="s">
        <v>87</v>
      </c>
      <c r="AY148" s="159" t="s">
        <v>183</v>
      </c>
    </row>
    <row r="149" spans="2:65" s="1" customFormat="1" ht="16.5" customHeight="1">
      <c r="B149" s="33"/>
      <c r="C149" s="137" t="s">
        <v>248</v>
      </c>
      <c r="D149" s="137" t="s">
        <v>185</v>
      </c>
      <c r="E149" s="138" t="s">
        <v>486</v>
      </c>
      <c r="F149" s="139" t="s">
        <v>487</v>
      </c>
      <c r="G149" s="140" t="s">
        <v>488</v>
      </c>
      <c r="H149" s="141">
        <v>6.0000000000000001E-3</v>
      </c>
      <c r="I149" s="142"/>
      <c r="J149" s="143">
        <f>ROUND(I149*H149,2)</f>
        <v>0</v>
      </c>
      <c r="K149" s="139" t="s">
        <v>189</v>
      </c>
      <c r="L149" s="33"/>
      <c r="M149" s="144" t="s">
        <v>1</v>
      </c>
      <c r="N149" s="145" t="s">
        <v>52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190</v>
      </c>
      <c r="AT149" s="148" t="s">
        <v>185</v>
      </c>
      <c r="AU149" s="148" t="s">
        <v>96</v>
      </c>
      <c r="AY149" s="17" t="s">
        <v>183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94</v>
      </c>
      <c r="BK149" s="149">
        <f>ROUND(I149*H149,2)</f>
        <v>0</v>
      </c>
      <c r="BL149" s="17" t="s">
        <v>190</v>
      </c>
      <c r="BM149" s="148" t="s">
        <v>2187</v>
      </c>
    </row>
    <row r="150" spans="2:65" s="11" customFormat="1" ht="22.9" customHeight="1">
      <c r="B150" s="125"/>
      <c r="D150" s="126" t="s">
        <v>86</v>
      </c>
      <c r="E150" s="135" t="s">
        <v>2188</v>
      </c>
      <c r="F150" s="135" t="s">
        <v>2189</v>
      </c>
      <c r="I150" s="128"/>
      <c r="J150" s="136">
        <f>BK150</f>
        <v>0</v>
      </c>
      <c r="L150" s="125"/>
      <c r="M150" s="130"/>
      <c r="P150" s="131">
        <f>SUM(P151:P164)</f>
        <v>0</v>
      </c>
      <c r="R150" s="131">
        <f>SUM(R151:R164)</f>
        <v>6.8000000000000005E-4</v>
      </c>
      <c r="T150" s="132">
        <f>SUM(T151:T164)</f>
        <v>0</v>
      </c>
      <c r="AR150" s="126" t="s">
        <v>94</v>
      </c>
      <c r="AT150" s="133" t="s">
        <v>86</v>
      </c>
      <c r="AU150" s="133" t="s">
        <v>94</v>
      </c>
      <c r="AY150" s="126" t="s">
        <v>183</v>
      </c>
      <c r="BK150" s="134">
        <f>SUM(BK151:BK164)</f>
        <v>0</v>
      </c>
    </row>
    <row r="151" spans="2:65" s="1" customFormat="1" ht="16.5" customHeight="1">
      <c r="B151" s="33"/>
      <c r="C151" s="137" t="s">
        <v>255</v>
      </c>
      <c r="D151" s="137" t="s">
        <v>185</v>
      </c>
      <c r="E151" s="138" t="s">
        <v>1888</v>
      </c>
      <c r="F151" s="139" t="s">
        <v>1889</v>
      </c>
      <c r="G151" s="140" t="s">
        <v>188</v>
      </c>
      <c r="H151" s="141">
        <v>132</v>
      </c>
      <c r="I151" s="142"/>
      <c r="J151" s="143">
        <f>ROUND(I151*H151,2)</f>
        <v>0</v>
      </c>
      <c r="K151" s="139" t="s">
        <v>189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190</v>
      </c>
      <c r="AT151" s="148" t="s">
        <v>185</v>
      </c>
      <c r="AU151" s="148" t="s">
        <v>96</v>
      </c>
      <c r="AY151" s="17" t="s">
        <v>183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190</v>
      </c>
      <c r="BM151" s="148" t="s">
        <v>2190</v>
      </c>
    </row>
    <row r="152" spans="2:65" s="12" customFormat="1" ht="11.25">
      <c r="B152" s="150"/>
      <c r="D152" s="151" t="s">
        <v>192</v>
      </c>
      <c r="E152" s="152" t="s">
        <v>1</v>
      </c>
      <c r="F152" s="153" t="s">
        <v>2191</v>
      </c>
      <c r="H152" s="154">
        <v>132</v>
      </c>
      <c r="I152" s="155"/>
      <c r="L152" s="150"/>
      <c r="M152" s="156"/>
      <c r="T152" s="157"/>
      <c r="AT152" s="152" t="s">
        <v>192</v>
      </c>
      <c r="AU152" s="152" t="s">
        <v>96</v>
      </c>
      <c r="AV152" s="12" t="s">
        <v>96</v>
      </c>
      <c r="AW152" s="12" t="s">
        <v>42</v>
      </c>
      <c r="AX152" s="12" t="s">
        <v>94</v>
      </c>
      <c r="AY152" s="152" t="s">
        <v>183</v>
      </c>
    </row>
    <row r="153" spans="2:65" s="13" customFormat="1" ht="11.25">
      <c r="B153" s="158"/>
      <c r="D153" s="151" t="s">
        <v>192</v>
      </c>
      <c r="E153" s="159" t="s">
        <v>1</v>
      </c>
      <c r="F153" s="160" t="s">
        <v>2136</v>
      </c>
      <c r="H153" s="159" t="s">
        <v>1</v>
      </c>
      <c r="I153" s="161"/>
      <c r="L153" s="158"/>
      <c r="M153" s="162"/>
      <c r="T153" s="163"/>
      <c r="AT153" s="159" t="s">
        <v>192</v>
      </c>
      <c r="AU153" s="159" t="s">
        <v>96</v>
      </c>
      <c r="AV153" s="13" t="s">
        <v>94</v>
      </c>
      <c r="AW153" s="13" t="s">
        <v>42</v>
      </c>
      <c r="AX153" s="13" t="s">
        <v>87</v>
      </c>
      <c r="AY153" s="159" t="s">
        <v>183</v>
      </c>
    </row>
    <row r="154" spans="2:65" s="1" customFormat="1" ht="16.5" customHeight="1">
      <c r="B154" s="33"/>
      <c r="C154" s="137" t="s">
        <v>267</v>
      </c>
      <c r="D154" s="137" t="s">
        <v>185</v>
      </c>
      <c r="E154" s="138" t="s">
        <v>1947</v>
      </c>
      <c r="F154" s="139" t="s">
        <v>1948</v>
      </c>
      <c r="G154" s="140" t="s">
        <v>488</v>
      </c>
      <c r="H154" s="141">
        <v>1E-3</v>
      </c>
      <c r="I154" s="142"/>
      <c r="J154" s="143">
        <f>ROUND(I154*H154,2)</f>
        <v>0</v>
      </c>
      <c r="K154" s="139" t="s">
        <v>189</v>
      </c>
      <c r="L154" s="33"/>
      <c r="M154" s="144" t="s">
        <v>1</v>
      </c>
      <c r="N154" s="145" t="s">
        <v>52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190</v>
      </c>
      <c r="AT154" s="148" t="s">
        <v>185</v>
      </c>
      <c r="AU154" s="148" t="s">
        <v>96</v>
      </c>
      <c r="AY154" s="17" t="s">
        <v>183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94</v>
      </c>
      <c r="BK154" s="149">
        <f>ROUND(I154*H154,2)</f>
        <v>0</v>
      </c>
      <c r="BL154" s="17" t="s">
        <v>190</v>
      </c>
      <c r="BM154" s="148" t="s">
        <v>2192</v>
      </c>
    </row>
    <row r="155" spans="2:65" s="12" customFormat="1" ht="11.25">
      <c r="B155" s="150"/>
      <c r="D155" s="151" t="s">
        <v>192</v>
      </c>
      <c r="E155" s="152" t="s">
        <v>1</v>
      </c>
      <c r="F155" s="153" t="s">
        <v>2193</v>
      </c>
      <c r="H155" s="154">
        <v>1E-3</v>
      </c>
      <c r="I155" s="155"/>
      <c r="L155" s="150"/>
      <c r="M155" s="156"/>
      <c r="T155" s="157"/>
      <c r="AT155" s="152" t="s">
        <v>192</v>
      </c>
      <c r="AU155" s="152" t="s">
        <v>96</v>
      </c>
      <c r="AV155" s="12" t="s">
        <v>96</v>
      </c>
      <c r="AW155" s="12" t="s">
        <v>42</v>
      </c>
      <c r="AX155" s="12" t="s">
        <v>94</v>
      </c>
      <c r="AY155" s="152" t="s">
        <v>183</v>
      </c>
    </row>
    <row r="156" spans="2:65" s="1" customFormat="1" ht="16.5" customHeight="1">
      <c r="B156" s="33"/>
      <c r="C156" s="176" t="s">
        <v>275</v>
      </c>
      <c r="D156" s="176" t="s">
        <v>511</v>
      </c>
      <c r="E156" s="177" t="s">
        <v>1976</v>
      </c>
      <c r="F156" s="178" t="s">
        <v>1977</v>
      </c>
      <c r="G156" s="179" t="s">
        <v>1308</v>
      </c>
      <c r="H156" s="180">
        <v>0.68</v>
      </c>
      <c r="I156" s="181"/>
      <c r="J156" s="182">
        <f>ROUND(I156*H156,2)</f>
        <v>0</v>
      </c>
      <c r="K156" s="178" t="s">
        <v>230</v>
      </c>
      <c r="L156" s="183"/>
      <c r="M156" s="184" t="s">
        <v>1</v>
      </c>
      <c r="N156" s="185" t="s">
        <v>52</v>
      </c>
      <c r="P156" s="146">
        <f>O156*H156</f>
        <v>0</v>
      </c>
      <c r="Q156" s="146">
        <v>1E-3</v>
      </c>
      <c r="R156" s="146">
        <f>Q156*H156</f>
        <v>6.8000000000000005E-4</v>
      </c>
      <c r="S156" s="146">
        <v>0</v>
      </c>
      <c r="T156" s="147">
        <f>S156*H156</f>
        <v>0</v>
      </c>
      <c r="AR156" s="148" t="s">
        <v>235</v>
      </c>
      <c r="AT156" s="148" t="s">
        <v>511</v>
      </c>
      <c r="AU156" s="148" t="s">
        <v>96</v>
      </c>
      <c r="AY156" s="17" t="s">
        <v>183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94</v>
      </c>
      <c r="BK156" s="149">
        <f>ROUND(I156*H156,2)</f>
        <v>0</v>
      </c>
      <c r="BL156" s="17" t="s">
        <v>190</v>
      </c>
      <c r="BM156" s="148" t="s">
        <v>2194</v>
      </c>
    </row>
    <row r="157" spans="2:65" s="12" customFormat="1" ht="11.25">
      <c r="B157" s="150"/>
      <c r="D157" s="151" t="s">
        <v>192</v>
      </c>
      <c r="E157" s="152" t="s">
        <v>1</v>
      </c>
      <c r="F157" s="153" t="s">
        <v>2195</v>
      </c>
      <c r="H157" s="154">
        <v>0.68</v>
      </c>
      <c r="I157" s="155"/>
      <c r="L157" s="150"/>
      <c r="M157" s="156"/>
      <c r="T157" s="157"/>
      <c r="AT157" s="152" t="s">
        <v>192</v>
      </c>
      <c r="AU157" s="152" t="s">
        <v>96</v>
      </c>
      <c r="AV157" s="12" t="s">
        <v>96</v>
      </c>
      <c r="AW157" s="12" t="s">
        <v>42</v>
      </c>
      <c r="AX157" s="12" t="s">
        <v>94</v>
      </c>
      <c r="AY157" s="152" t="s">
        <v>183</v>
      </c>
    </row>
    <row r="158" spans="2:65" s="1" customFormat="1" ht="16.5" customHeight="1">
      <c r="B158" s="33"/>
      <c r="C158" s="137" t="s">
        <v>281</v>
      </c>
      <c r="D158" s="137" t="s">
        <v>185</v>
      </c>
      <c r="E158" s="138" t="s">
        <v>569</v>
      </c>
      <c r="F158" s="139" t="s">
        <v>570</v>
      </c>
      <c r="G158" s="140" t="s">
        <v>514</v>
      </c>
      <c r="H158" s="141">
        <v>13.2</v>
      </c>
      <c r="I158" s="142"/>
      <c r="J158" s="143">
        <f>ROUND(I158*H158,2)</f>
        <v>0</v>
      </c>
      <c r="K158" s="139" t="s">
        <v>189</v>
      </c>
      <c r="L158" s="33"/>
      <c r="M158" s="144" t="s">
        <v>1</v>
      </c>
      <c r="N158" s="145" t="s">
        <v>52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190</v>
      </c>
      <c r="AT158" s="148" t="s">
        <v>185</v>
      </c>
      <c r="AU158" s="148" t="s">
        <v>96</v>
      </c>
      <c r="AY158" s="17" t="s">
        <v>183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94</v>
      </c>
      <c r="BK158" s="149">
        <f>ROUND(I158*H158,2)</f>
        <v>0</v>
      </c>
      <c r="BL158" s="17" t="s">
        <v>190</v>
      </c>
      <c r="BM158" s="148" t="s">
        <v>2196</v>
      </c>
    </row>
    <row r="159" spans="2:65" s="12" customFormat="1" ht="11.25">
      <c r="B159" s="150"/>
      <c r="D159" s="151" t="s">
        <v>192</v>
      </c>
      <c r="E159" s="152" t="s">
        <v>1</v>
      </c>
      <c r="F159" s="153" t="s">
        <v>2197</v>
      </c>
      <c r="H159" s="154">
        <v>13.2</v>
      </c>
      <c r="I159" s="155"/>
      <c r="L159" s="150"/>
      <c r="M159" s="156"/>
      <c r="T159" s="157"/>
      <c r="AT159" s="152" t="s">
        <v>192</v>
      </c>
      <c r="AU159" s="152" t="s">
        <v>96</v>
      </c>
      <c r="AV159" s="12" t="s">
        <v>96</v>
      </c>
      <c r="AW159" s="12" t="s">
        <v>42</v>
      </c>
      <c r="AX159" s="12" t="s">
        <v>94</v>
      </c>
      <c r="AY159" s="152" t="s">
        <v>183</v>
      </c>
    </row>
    <row r="160" spans="2:65" s="1" customFormat="1" ht="16.5" customHeight="1">
      <c r="B160" s="33"/>
      <c r="C160" s="137" t="s">
        <v>8</v>
      </c>
      <c r="D160" s="137" t="s">
        <v>185</v>
      </c>
      <c r="E160" s="138" t="s">
        <v>574</v>
      </c>
      <c r="F160" s="139" t="s">
        <v>575</v>
      </c>
      <c r="G160" s="140" t="s">
        <v>514</v>
      </c>
      <c r="H160" s="141">
        <v>13.2</v>
      </c>
      <c r="I160" s="142"/>
      <c r="J160" s="143">
        <f>ROUND(I160*H160,2)</f>
        <v>0</v>
      </c>
      <c r="K160" s="139" t="s">
        <v>189</v>
      </c>
      <c r="L160" s="33"/>
      <c r="M160" s="144" t="s">
        <v>1</v>
      </c>
      <c r="N160" s="145" t="s">
        <v>52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190</v>
      </c>
      <c r="AT160" s="148" t="s">
        <v>185</v>
      </c>
      <c r="AU160" s="148" t="s">
        <v>96</v>
      </c>
      <c r="AY160" s="17" t="s">
        <v>183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94</v>
      </c>
      <c r="BK160" s="149">
        <f>ROUND(I160*H160,2)</f>
        <v>0</v>
      </c>
      <c r="BL160" s="17" t="s">
        <v>190</v>
      </c>
      <c r="BM160" s="148" t="s">
        <v>2198</v>
      </c>
    </row>
    <row r="161" spans="2:65" s="12" customFormat="1" ht="11.25">
      <c r="B161" s="150"/>
      <c r="D161" s="151" t="s">
        <v>192</v>
      </c>
      <c r="E161" s="152" t="s">
        <v>1</v>
      </c>
      <c r="F161" s="153" t="s">
        <v>2197</v>
      </c>
      <c r="H161" s="154">
        <v>13.2</v>
      </c>
      <c r="I161" s="155"/>
      <c r="L161" s="150"/>
      <c r="M161" s="156"/>
      <c r="T161" s="157"/>
      <c r="AT161" s="152" t="s">
        <v>192</v>
      </c>
      <c r="AU161" s="152" t="s">
        <v>96</v>
      </c>
      <c r="AV161" s="12" t="s">
        <v>96</v>
      </c>
      <c r="AW161" s="12" t="s">
        <v>42</v>
      </c>
      <c r="AX161" s="12" t="s">
        <v>94</v>
      </c>
      <c r="AY161" s="152" t="s">
        <v>183</v>
      </c>
    </row>
    <row r="162" spans="2:65" s="1" customFormat="1" ht="16.5" customHeight="1">
      <c r="B162" s="33"/>
      <c r="C162" s="137" t="s">
        <v>290</v>
      </c>
      <c r="D162" s="137" t="s">
        <v>185</v>
      </c>
      <c r="E162" s="138" t="s">
        <v>577</v>
      </c>
      <c r="F162" s="139" t="s">
        <v>578</v>
      </c>
      <c r="G162" s="140" t="s">
        <v>514</v>
      </c>
      <c r="H162" s="141">
        <v>13.2</v>
      </c>
      <c r="I162" s="142"/>
      <c r="J162" s="143">
        <f>ROUND(I162*H162,2)</f>
        <v>0</v>
      </c>
      <c r="K162" s="139" t="s">
        <v>189</v>
      </c>
      <c r="L162" s="33"/>
      <c r="M162" s="144" t="s">
        <v>1</v>
      </c>
      <c r="N162" s="145" t="s">
        <v>52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190</v>
      </c>
      <c r="AT162" s="148" t="s">
        <v>185</v>
      </c>
      <c r="AU162" s="148" t="s">
        <v>96</v>
      </c>
      <c r="AY162" s="17" t="s">
        <v>183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94</v>
      </c>
      <c r="BK162" s="149">
        <f>ROUND(I162*H162,2)</f>
        <v>0</v>
      </c>
      <c r="BL162" s="17" t="s">
        <v>190</v>
      </c>
      <c r="BM162" s="148" t="s">
        <v>2199</v>
      </c>
    </row>
    <row r="163" spans="2:65" s="12" customFormat="1" ht="11.25">
      <c r="B163" s="150"/>
      <c r="D163" s="151" t="s">
        <v>192</v>
      </c>
      <c r="E163" s="152" t="s">
        <v>1</v>
      </c>
      <c r="F163" s="153" t="s">
        <v>2197</v>
      </c>
      <c r="H163" s="154">
        <v>13.2</v>
      </c>
      <c r="I163" s="155"/>
      <c r="L163" s="150"/>
      <c r="M163" s="156"/>
      <c r="T163" s="157"/>
      <c r="AT163" s="152" t="s">
        <v>192</v>
      </c>
      <c r="AU163" s="152" t="s">
        <v>96</v>
      </c>
      <c r="AV163" s="12" t="s">
        <v>96</v>
      </c>
      <c r="AW163" s="12" t="s">
        <v>42</v>
      </c>
      <c r="AX163" s="12" t="s">
        <v>94</v>
      </c>
      <c r="AY163" s="152" t="s">
        <v>183</v>
      </c>
    </row>
    <row r="164" spans="2:65" s="13" customFormat="1" ht="11.25">
      <c r="B164" s="158"/>
      <c r="D164" s="151" t="s">
        <v>192</v>
      </c>
      <c r="E164" s="159" t="s">
        <v>1</v>
      </c>
      <c r="F164" s="160" t="s">
        <v>580</v>
      </c>
      <c r="H164" s="159" t="s">
        <v>1</v>
      </c>
      <c r="I164" s="161"/>
      <c r="L164" s="158"/>
      <c r="M164" s="197"/>
      <c r="N164" s="198"/>
      <c r="O164" s="198"/>
      <c r="P164" s="198"/>
      <c r="Q164" s="198"/>
      <c r="R164" s="198"/>
      <c r="S164" s="198"/>
      <c r="T164" s="199"/>
      <c r="AT164" s="159" t="s">
        <v>192</v>
      </c>
      <c r="AU164" s="159" t="s">
        <v>96</v>
      </c>
      <c r="AV164" s="13" t="s">
        <v>94</v>
      </c>
      <c r="AW164" s="13" t="s">
        <v>42</v>
      </c>
      <c r="AX164" s="13" t="s">
        <v>87</v>
      </c>
      <c r="AY164" s="159" t="s">
        <v>183</v>
      </c>
    </row>
    <row r="165" spans="2:65" s="1" customFormat="1" ht="6.95" customHeight="1">
      <c r="B165" s="45"/>
      <c r="C165" s="46"/>
      <c r="D165" s="46"/>
      <c r="E165" s="46"/>
      <c r="F165" s="46"/>
      <c r="G165" s="46"/>
      <c r="H165" s="46"/>
      <c r="I165" s="46"/>
      <c r="J165" s="46"/>
      <c r="K165" s="46"/>
      <c r="L165" s="33"/>
    </row>
  </sheetData>
  <sheetProtection algorithmName="SHA-512" hashValue="fMCh6VWoaXJLKZlhELILwEIbASkbUl01AzPMAYkjkAuo9qJHLwRdxeqCq+T3y2EVRj+vDlKsKpHzUCFpunkl2Q==" saltValue="dHmQh14ViDm1XYPFqurpv5fgsN2mQI6TSMXR8uhJNHRYiSsV1rkxUPxsN9H/W81RDhTEeQ5x7HPyXVwJNEfnpg==" spinCount="100000" sheet="1" objects="1" scenarios="1" formatColumns="0" formatRows="0" autoFilter="0"/>
  <autoFilter ref="C122:K164" xr:uid="{00000000-0009-0000-0000-00000B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13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139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1568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2200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ROUND(J122,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ROUND((SUM(BE122:BE131)),  2)</f>
        <v>0</v>
      </c>
      <c r="I35" s="97">
        <v>0.21</v>
      </c>
      <c r="J35" s="87">
        <f>ROUND(((SUM(BE122:BE131))*I35),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ROUND((SUM(BF122:BF131)),  2)</f>
        <v>0</v>
      </c>
      <c r="I36" s="97">
        <v>0.15</v>
      </c>
      <c r="J36" s="87">
        <f>ROUND(((SUM(BF122:BF131))*I36),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ROUND((SUM(BG122:BG131)),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ROUND((SUM(BH122:BH131)),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ROUND((SUM(BI122:BI131)),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1568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>SO 04.5 - Výsadba cibulovin do trávníku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J122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491</v>
      </c>
      <c r="E99" s="111"/>
      <c r="F99" s="111"/>
      <c r="G99" s="111"/>
      <c r="H99" s="111"/>
      <c r="I99" s="111"/>
      <c r="J99" s="112">
        <f>J123</f>
        <v>0</v>
      </c>
      <c r="L99" s="109"/>
    </row>
    <row r="100" spans="2:47" s="9" customFormat="1" ht="19.899999999999999" customHeight="1">
      <c r="B100" s="113"/>
      <c r="D100" s="114" t="s">
        <v>2201</v>
      </c>
      <c r="E100" s="115"/>
      <c r="F100" s="115"/>
      <c r="G100" s="115"/>
      <c r="H100" s="115"/>
      <c r="I100" s="115"/>
      <c r="J100" s="116">
        <f>J124</f>
        <v>0</v>
      </c>
      <c r="L100" s="113"/>
    </row>
    <row r="101" spans="2:47" s="1" customFormat="1" ht="21.75" customHeight="1">
      <c r="B101" s="33"/>
      <c r="L101" s="33"/>
    </row>
    <row r="102" spans="2:47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3"/>
    </row>
    <row r="106" spans="2:47" s="1" customFormat="1" ht="6.95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3"/>
    </row>
    <row r="107" spans="2:47" s="1" customFormat="1" ht="24.95" customHeight="1">
      <c r="B107" s="33"/>
      <c r="C107" s="21" t="s">
        <v>169</v>
      </c>
      <c r="L107" s="33"/>
    </row>
    <row r="108" spans="2:47" s="1" customFormat="1" ht="6.95" customHeight="1">
      <c r="B108" s="33"/>
      <c r="L108" s="33"/>
    </row>
    <row r="109" spans="2:47" s="1" customFormat="1" ht="12" customHeight="1">
      <c r="B109" s="33"/>
      <c r="C109" s="27" t="s">
        <v>16</v>
      </c>
      <c r="L109" s="33"/>
    </row>
    <row r="110" spans="2:47" s="1" customFormat="1" ht="16.5" customHeight="1">
      <c r="B110" s="33"/>
      <c r="E110" s="245" t="str">
        <f>E7</f>
        <v>VEŘEJNÉ PROSTRANSTVÍ POD ŘEČKOVICKÝM HŘBITOVEM</v>
      </c>
      <c r="F110" s="246"/>
      <c r="G110" s="246"/>
      <c r="H110" s="246"/>
      <c r="L110" s="33"/>
    </row>
    <row r="111" spans="2:47" ht="12" customHeight="1">
      <c r="B111" s="20"/>
      <c r="C111" s="27" t="s">
        <v>158</v>
      </c>
      <c r="L111" s="20"/>
    </row>
    <row r="112" spans="2:47" s="1" customFormat="1" ht="16.5" customHeight="1">
      <c r="B112" s="33"/>
      <c r="E112" s="245" t="s">
        <v>1568</v>
      </c>
      <c r="F112" s="247"/>
      <c r="G112" s="247"/>
      <c r="H112" s="247"/>
      <c r="L112" s="33"/>
    </row>
    <row r="113" spans="2:65" s="1" customFormat="1" ht="12" customHeight="1">
      <c r="B113" s="33"/>
      <c r="C113" s="27" t="s">
        <v>160</v>
      </c>
      <c r="L113" s="33"/>
    </row>
    <row r="114" spans="2:65" s="1" customFormat="1" ht="16.5" customHeight="1">
      <c r="B114" s="33"/>
      <c r="E114" s="208" t="str">
        <f>E11</f>
        <v>SO 04.5 - Výsadba cibulovin do trávníku</v>
      </c>
      <c r="F114" s="247"/>
      <c r="G114" s="247"/>
      <c r="H114" s="247"/>
      <c r="L114" s="33"/>
    </row>
    <row r="115" spans="2:65" s="1" customFormat="1" ht="6.95" customHeight="1">
      <c r="B115" s="33"/>
      <c r="L115" s="33"/>
    </row>
    <row r="116" spans="2:65" s="1" customFormat="1" ht="12" customHeight="1">
      <c r="B116" s="33"/>
      <c r="C116" s="27" t="s">
        <v>22</v>
      </c>
      <c r="F116" s="25" t="str">
        <f>F14</f>
        <v>Brno - Řečkovice</v>
      </c>
      <c r="I116" s="27" t="s">
        <v>24</v>
      </c>
      <c r="J116" s="53" t="str">
        <f>IF(J14="","",J14)</f>
        <v>18. 8. 2023</v>
      </c>
      <c r="L116" s="33"/>
    </row>
    <row r="117" spans="2:65" s="1" customFormat="1" ht="6.95" customHeight="1">
      <c r="B117" s="33"/>
      <c r="L117" s="33"/>
    </row>
    <row r="118" spans="2:65" s="1" customFormat="1" ht="40.15" customHeight="1">
      <c r="B118" s="33"/>
      <c r="C118" s="27" t="s">
        <v>30</v>
      </c>
      <c r="F118" s="25" t="str">
        <f>E17</f>
        <v>Statutární město Brno, měst.č.Řečkovice-Mokrá hora</v>
      </c>
      <c r="I118" s="27" t="s">
        <v>38</v>
      </c>
      <c r="J118" s="31" t="str">
        <f>E23</f>
        <v>Ateliér zahradní a krajin.architektury Z.Sendler</v>
      </c>
      <c r="L118" s="33"/>
    </row>
    <row r="119" spans="2:65" s="1" customFormat="1" ht="15.2" customHeight="1">
      <c r="B119" s="33"/>
      <c r="C119" s="27" t="s">
        <v>36</v>
      </c>
      <c r="F119" s="25" t="str">
        <f>IF(E20="","",E20)</f>
        <v>Vyplň údaj</v>
      </c>
      <c r="I119" s="27" t="s">
        <v>43</v>
      </c>
      <c r="J119" s="31" t="str">
        <f>E26</f>
        <v xml:space="preserve"> 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7"/>
      <c r="C121" s="118" t="s">
        <v>170</v>
      </c>
      <c r="D121" s="119" t="s">
        <v>72</v>
      </c>
      <c r="E121" s="119" t="s">
        <v>68</v>
      </c>
      <c r="F121" s="119" t="s">
        <v>69</v>
      </c>
      <c r="G121" s="119" t="s">
        <v>171</v>
      </c>
      <c r="H121" s="119" t="s">
        <v>172</v>
      </c>
      <c r="I121" s="119" t="s">
        <v>173</v>
      </c>
      <c r="J121" s="119" t="s">
        <v>164</v>
      </c>
      <c r="K121" s="120" t="s">
        <v>174</v>
      </c>
      <c r="L121" s="117"/>
      <c r="M121" s="60" t="s">
        <v>1</v>
      </c>
      <c r="N121" s="61" t="s">
        <v>51</v>
      </c>
      <c r="O121" s="61" t="s">
        <v>175</v>
      </c>
      <c r="P121" s="61" t="s">
        <v>176</v>
      </c>
      <c r="Q121" s="61" t="s">
        <v>177</v>
      </c>
      <c r="R121" s="61" t="s">
        <v>178</v>
      </c>
      <c r="S121" s="61" t="s">
        <v>179</v>
      </c>
      <c r="T121" s="62" t="s">
        <v>180</v>
      </c>
    </row>
    <row r="122" spans="2:65" s="1" customFormat="1" ht="22.9" customHeight="1">
      <c r="B122" s="33"/>
      <c r="C122" s="65" t="s">
        <v>181</v>
      </c>
      <c r="J122" s="121">
        <f>BK122</f>
        <v>0</v>
      </c>
      <c r="L122" s="33"/>
      <c r="M122" s="63"/>
      <c r="N122" s="54"/>
      <c r="O122" s="54"/>
      <c r="P122" s="122">
        <f>P123</f>
        <v>0</v>
      </c>
      <c r="Q122" s="54"/>
      <c r="R122" s="122">
        <f>R123</f>
        <v>0.2</v>
      </c>
      <c r="S122" s="54"/>
      <c r="T122" s="123">
        <f>T123</f>
        <v>0</v>
      </c>
      <c r="AT122" s="17" t="s">
        <v>86</v>
      </c>
      <c r="AU122" s="17" t="s">
        <v>166</v>
      </c>
      <c r="BK122" s="124">
        <f>BK123</f>
        <v>0</v>
      </c>
    </row>
    <row r="123" spans="2:65" s="11" customFormat="1" ht="25.9" customHeight="1">
      <c r="B123" s="125"/>
      <c r="D123" s="126" t="s">
        <v>86</v>
      </c>
      <c r="E123" s="127" t="s">
        <v>182</v>
      </c>
      <c r="F123" s="127" t="s">
        <v>494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0.2</v>
      </c>
      <c r="T123" s="132">
        <f>T124</f>
        <v>0</v>
      </c>
      <c r="AR123" s="126" t="s">
        <v>94</v>
      </c>
      <c r="AT123" s="133" t="s">
        <v>86</v>
      </c>
      <c r="AU123" s="133" t="s">
        <v>87</v>
      </c>
      <c r="AY123" s="126" t="s">
        <v>183</v>
      </c>
      <c r="BK123" s="134">
        <f>BK124</f>
        <v>0</v>
      </c>
    </row>
    <row r="124" spans="2:65" s="11" customFormat="1" ht="22.9" customHeight="1">
      <c r="B124" s="125"/>
      <c r="D124" s="126" t="s">
        <v>86</v>
      </c>
      <c r="E124" s="135" t="s">
        <v>2202</v>
      </c>
      <c r="F124" s="135" t="s">
        <v>2203</v>
      </c>
      <c r="I124" s="128"/>
      <c r="J124" s="136">
        <f>BK124</f>
        <v>0</v>
      </c>
      <c r="L124" s="125"/>
      <c r="M124" s="130"/>
      <c r="P124" s="131">
        <f>SUM(P125:P131)</f>
        <v>0</v>
      </c>
      <c r="R124" s="131">
        <f>SUM(R125:R131)</f>
        <v>0.2</v>
      </c>
      <c r="T124" s="132">
        <f>SUM(T125:T131)</f>
        <v>0</v>
      </c>
      <c r="AR124" s="126" t="s">
        <v>94</v>
      </c>
      <c r="AT124" s="133" t="s">
        <v>86</v>
      </c>
      <c r="AU124" s="133" t="s">
        <v>94</v>
      </c>
      <c r="AY124" s="126" t="s">
        <v>183</v>
      </c>
      <c r="BK124" s="134">
        <f>SUM(BK125:BK131)</f>
        <v>0</v>
      </c>
    </row>
    <row r="125" spans="2:65" s="1" customFormat="1" ht="21.75" customHeight="1">
      <c r="B125" s="33"/>
      <c r="C125" s="137" t="s">
        <v>94</v>
      </c>
      <c r="D125" s="137" t="s">
        <v>185</v>
      </c>
      <c r="E125" s="138" t="s">
        <v>2204</v>
      </c>
      <c r="F125" s="139" t="s">
        <v>2205</v>
      </c>
      <c r="G125" s="140" t="s">
        <v>206</v>
      </c>
      <c r="H125" s="141">
        <v>4000</v>
      </c>
      <c r="I125" s="142"/>
      <c r="J125" s="143">
        <f>ROUND(I125*H125,2)</f>
        <v>0</v>
      </c>
      <c r="K125" s="139" t="s">
        <v>189</v>
      </c>
      <c r="L125" s="33"/>
      <c r="M125" s="144" t="s">
        <v>1</v>
      </c>
      <c r="N125" s="145" t="s">
        <v>52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190</v>
      </c>
      <c r="AT125" s="148" t="s">
        <v>185</v>
      </c>
      <c r="AU125" s="148" t="s">
        <v>96</v>
      </c>
      <c r="AY125" s="17" t="s">
        <v>183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94</v>
      </c>
      <c r="BK125" s="149">
        <f>ROUND(I125*H125,2)</f>
        <v>0</v>
      </c>
      <c r="BL125" s="17" t="s">
        <v>190</v>
      </c>
      <c r="BM125" s="148" t="s">
        <v>2206</v>
      </c>
    </row>
    <row r="126" spans="2:65" s="12" customFormat="1" ht="11.25">
      <c r="B126" s="150"/>
      <c r="D126" s="151" t="s">
        <v>192</v>
      </c>
      <c r="E126" s="152" t="s">
        <v>1</v>
      </c>
      <c r="F126" s="153" t="s">
        <v>2207</v>
      </c>
      <c r="H126" s="154">
        <v>4000</v>
      </c>
      <c r="I126" s="155"/>
      <c r="L126" s="150"/>
      <c r="M126" s="156"/>
      <c r="T126" s="157"/>
      <c r="AT126" s="152" t="s">
        <v>192</v>
      </c>
      <c r="AU126" s="152" t="s">
        <v>96</v>
      </c>
      <c r="AV126" s="12" t="s">
        <v>96</v>
      </c>
      <c r="AW126" s="12" t="s">
        <v>42</v>
      </c>
      <c r="AX126" s="12" t="s">
        <v>94</v>
      </c>
      <c r="AY126" s="152" t="s">
        <v>183</v>
      </c>
    </row>
    <row r="127" spans="2:65" s="1" customFormat="1" ht="16.5" customHeight="1">
      <c r="B127" s="33"/>
      <c r="C127" s="137" t="s">
        <v>96</v>
      </c>
      <c r="D127" s="137" t="s">
        <v>185</v>
      </c>
      <c r="E127" s="138" t="s">
        <v>2208</v>
      </c>
      <c r="F127" s="139" t="s">
        <v>2209</v>
      </c>
      <c r="G127" s="140" t="s">
        <v>206</v>
      </c>
      <c r="H127" s="141">
        <v>4000</v>
      </c>
      <c r="I127" s="142"/>
      <c r="J127" s="143">
        <f>ROUND(I127*H127,2)</f>
        <v>0</v>
      </c>
      <c r="K127" s="139" t="s">
        <v>189</v>
      </c>
      <c r="L127" s="33"/>
      <c r="M127" s="144" t="s">
        <v>1</v>
      </c>
      <c r="N127" s="145" t="s">
        <v>52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190</v>
      </c>
      <c r="AT127" s="148" t="s">
        <v>185</v>
      </c>
      <c r="AU127" s="148" t="s">
        <v>96</v>
      </c>
      <c r="AY127" s="17" t="s">
        <v>183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94</v>
      </c>
      <c r="BK127" s="149">
        <f>ROUND(I127*H127,2)</f>
        <v>0</v>
      </c>
      <c r="BL127" s="17" t="s">
        <v>190</v>
      </c>
      <c r="BM127" s="148" t="s">
        <v>2210</v>
      </c>
    </row>
    <row r="128" spans="2:65" s="12" customFormat="1" ht="11.25">
      <c r="B128" s="150"/>
      <c r="D128" s="151" t="s">
        <v>192</v>
      </c>
      <c r="E128" s="152" t="s">
        <v>1</v>
      </c>
      <c r="F128" s="153" t="s">
        <v>2211</v>
      </c>
      <c r="H128" s="154">
        <v>4000</v>
      </c>
      <c r="I128" s="155"/>
      <c r="L128" s="150"/>
      <c r="M128" s="156"/>
      <c r="T128" s="157"/>
      <c r="AT128" s="152" t="s">
        <v>192</v>
      </c>
      <c r="AU128" s="152" t="s">
        <v>96</v>
      </c>
      <c r="AV128" s="12" t="s">
        <v>96</v>
      </c>
      <c r="AW128" s="12" t="s">
        <v>42</v>
      </c>
      <c r="AX128" s="12" t="s">
        <v>94</v>
      </c>
      <c r="AY128" s="152" t="s">
        <v>183</v>
      </c>
    </row>
    <row r="129" spans="2:65" s="1" customFormat="1" ht="16.5" customHeight="1">
      <c r="B129" s="33"/>
      <c r="C129" s="176" t="s">
        <v>203</v>
      </c>
      <c r="D129" s="176" t="s">
        <v>511</v>
      </c>
      <c r="E129" s="177" t="s">
        <v>2212</v>
      </c>
      <c r="F129" s="178" t="s">
        <v>2213</v>
      </c>
      <c r="G129" s="179" t="s">
        <v>206</v>
      </c>
      <c r="H129" s="180">
        <v>20000</v>
      </c>
      <c r="I129" s="181"/>
      <c r="J129" s="182">
        <f>ROUND(I129*H129,2)</f>
        <v>0</v>
      </c>
      <c r="K129" s="178" t="s">
        <v>230</v>
      </c>
      <c r="L129" s="183"/>
      <c r="M129" s="184" t="s">
        <v>1</v>
      </c>
      <c r="N129" s="185" t="s">
        <v>52</v>
      </c>
      <c r="P129" s="146">
        <f>O129*H129</f>
        <v>0</v>
      </c>
      <c r="Q129" s="146">
        <v>1.0000000000000001E-5</v>
      </c>
      <c r="R129" s="146">
        <f>Q129*H129</f>
        <v>0.2</v>
      </c>
      <c r="S129" s="146">
        <v>0</v>
      </c>
      <c r="T129" s="147">
        <f>S129*H129</f>
        <v>0</v>
      </c>
      <c r="AR129" s="148" t="s">
        <v>235</v>
      </c>
      <c r="AT129" s="148" t="s">
        <v>511</v>
      </c>
      <c r="AU129" s="148" t="s">
        <v>96</v>
      </c>
      <c r="AY129" s="17" t="s">
        <v>183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94</v>
      </c>
      <c r="BK129" s="149">
        <f>ROUND(I129*H129,2)</f>
        <v>0</v>
      </c>
      <c r="BL129" s="17" t="s">
        <v>190</v>
      </c>
      <c r="BM129" s="148" t="s">
        <v>2214</v>
      </c>
    </row>
    <row r="130" spans="2:65" s="12" customFormat="1" ht="11.25">
      <c r="B130" s="150"/>
      <c r="D130" s="151" t="s">
        <v>192</v>
      </c>
      <c r="E130" s="152" t="s">
        <v>1</v>
      </c>
      <c r="F130" s="153" t="s">
        <v>2215</v>
      </c>
      <c r="H130" s="154">
        <v>20000</v>
      </c>
      <c r="I130" s="155"/>
      <c r="L130" s="150"/>
      <c r="M130" s="156"/>
      <c r="T130" s="157"/>
      <c r="AT130" s="152" t="s">
        <v>192</v>
      </c>
      <c r="AU130" s="152" t="s">
        <v>96</v>
      </c>
      <c r="AV130" s="12" t="s">
        <v>96</v>
      </c>
      <c r="AW130" s="12" t="s">
        <v>42</v>
      </c>
      <c r="AX130" s="12" t="s">
        <v>94</v>
      </c>
      <c r="AY130" s="152" t="s">
        <v>183</v>
      </c>
    </row>
    <row r="131" spans="2:65" s="1" customFormat="1" ht="16.5" customHeight="1">
      <c r="B131" s="33"/>
      <c r="C131" s="137" t="s">
        <v>190</v>
      </c>
      <c r="D131" s="137" t="s">
        <v>185</v>
      </c>
      <c r="E131" s="138" t="s">
        <v>486</v>
      </c>
      <c r="F131" s="139" t="s">
        <v>487</v>
      </c>
      <c r="G131" s="140" t="s">
        <v>488</v>
      </c>
      <c r="H131" s="141">
        <v>0.2</v>
      </c>
      <c r="I131" s="142"/>
      <c r="J131" s="143">
        <f>ROUND(I131*H131,2)</f>
        <v>0</v>
      </c>
      <c r="K131" s="139" t="s">
        <v>189</v>
      </c>
      <c r="L131" s="33"/>
      <c r="M131" s="171" t="s">
        <v>1</v>
      </c>
      <c r="N131" s="172" t="s">
        <v>52</v>
      </c>
      <c r="O131" s="173"/>
      <c r="P131" s="174">
        <f>O131*H131</f>
        <v>0</v>
      </c>
      <c r="Q131" s="174">
        <v>0</v>
      </c>
      <c r="R131" s="174">
        <f>Q131*H131</f>
        <v>0</v>
      </c>
      <c r="S131" s="174">
        <v>0</v>
      </c>
      <c r="T131" s="175">
        <f>S131*H131</f>
        <v>0</v>
      </c>
      <c r="AR131" s="148" t="s">
        <v>190</v>
      </c>
      <c r="AT131" s="148" t="s">
        <v>185</v>
      </c>
      <c r="AU131" s="148" t="s">
        <v>96</v>
      </c>
      <c r="AY131" s="17" t="s">
        <v>183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94</v>
      </c>
      <c r="BK131" s="149">
        <f>ROUND(I131*H131,2)</f>
        <v>0</v>
      </c>
      <c r="BL131" s="17" t="s">
        <v>190</v>
      </c>
      <c r="BM131" s="148" t="s">
        <v>2216</v>
      </c>
    </row>
    <row r="132" spans="2:65" s="1" customFormat="1" ht="6.95" customHeight="1">
      <c r="B132" s="45"/>
      <c r="C132" s="46"/>
      <c r="D132" s="46"/>
      <c r="E132" s="46"/>
      <c r="F132" s="46"/>
      <c r="G132" s="46"/>
      <c r="H132" s="46"/>
      <c r="I132" s="46"/>
      <c r="J132" s="46"/>
      <c r="K132" s="46"/>
      <c r="L132" s="33"/>
    </row>
  </sheetData>
  <sheetProtection algorithmName="SHA-512" hashValue="i/VPczvgP7qFNJ72ss3z/oCUVM2sI++O27JO2cWB1z5w1WH1Y4de9GCjW00SnuicBS7yKflvnHrvVQbWCr1r1w==" saltValue="/e0k67EVY5MRZCut7lPg8L6MhAhFTt7LmL1o3cM8N4bPRDpoE6/Z5i2Ynbr3MmeXkdertB/G2caQq2zkHw/5Ag==" spinCount="100000" sheet="1" objects="1" scenarios="1" formatColumns="0" formatRows="0" autoFilter="0"/>
  <autoFilter ref="C121:K131" xr:uid="{00000000-0009-0000-0000-00000C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195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146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2217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2218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143</v>
      </c>
      <c r="I13" s="27" t="s">
        <v>20</v>
      </c>
      <c r="J13" s="25" t="s">
        <v>2219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21.75" customHeight="1">
      <c r="B15" s="33"/>
      <c r="D15" s="24" t="s">
        <v>26</v>
      </c>
      <c r="F15" s="29" t="s">
        <v>2220</v>
      </c>
      <c r="I15" s="24" t="s">
        <v>28</v>
      </c>
      <c r="J15" s="29" t="s">
        <v>2221</v>
      </c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ROUND((SUM(BE123:BE194)),  2)</f>
        <v>0</v>
      </c>
      <c r="I35" s="97">
        <v>0.21</v>
      </c>
      <c r="J35" s="87">
        <f>ROUND(((SUM(BE123:BE194))*I35),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ROUND((SUM(BF123:BF194)),  2)</f>
        <v>0</v>
      </c>
      <c r="I36" s="97">
        <v>0.15</v>
      </c>
      <c r="J36" s="87">
        <f>ROUND(((SUM(BF123:BF194))*I36),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ROUND((SUM(BG123:BG194)),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ROUND((SUM(BH123:BH194)),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ROUND((SUM(BI123:BI194)),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4" t="s">
        <v>63</v>
      </c>
      <c r="G60" s="44" t="s">
        <v>62</v>
      </c>
      <c r="H60" s="35"/>
      <c r="I60" s="35"/>
      <c r="J60" s="105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4" t="s">
        <v>63</v>
      </c>
      <c r="G75" s="44" t="s">
        <v>62</v>
      </c>
      <c r="H75" s="35"/>
      <c r="I75" s="35"/>
      <c r="J75" s="105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162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5" t="str">
        <f>E7</f>
        <v>VEŘEJNÉ PROSTRANSTVÍ POD ŘEČKOVICKÝM HŘBITOVEM</v>
      </c>
      <c r="F84" s="246"/>
      <c r="G84" s="246"/>
      <c r="H84" s="246"/>
      <c r="L84" s="33"/>
    </row>
    <row r="85" spans="2:12" ht="12" customHeight="1">
      <c r="B85" s="20"/>
      <c r="C85" s="27" t="s">
        <v>158</v>
      </c>
      <c r="L85" s="20"/>
    </row>
    <row r="86" spans="2:12" s="1" customFormat="1" ht="16.5" customHeight="1">
      <c r="B86" s="33"/>
      <c r="E86" s="245" t="s">
        <v>2217</v>
      </c>
      <c r="F86" s="247"/>
      <c r="G86" s="247"/>
      <c r="H86" s="247"/>
      <c r="L86" s="33"/>
    </row>
    <row r="87" spans="2:12" s="1" customFormat="1" ht="12" customHeight="1">
      <c r="B87" s="33"/>
      <c r="C87" s="27" t="s">
        <v>160</v>
      </c>
      <c r="L87" s="33"/>
    </row>
    <row r="88" spans="2:12" s="1" customFormat="1" ht="16.5" customHeight="1">
      <c r="B88" s="33"/>
      <c r="E88" s="208" t="str">
        <f>E11</f>
        <v>SO 05.1 - Veřejné osvětlení - Nové VO</v>
      </c>
      <c r="F88" s="247"/>
      <c r="G88" s="247"/>
      <c r="H88" s="247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Brno - Řečkovice</v>
      </c>
      <c r="I90" s="27" t="s">
        <v>24</v>
      </c>
      <c r="J90" s="53" t="str">
        <f>IF(J14="","",J14)</f>
        <v>18. 8. 2023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Statutární město Brno, měst.č.Řečkovice-Mokrá hora</v>
      </c>
      <c r="I92" s="27" t="s">
        <v>38</v>
      </c>
      <c r="J92" s="31" t="str">
        <f>E23</f>
        <v>Ateliér zahradní a krajin.architektury Z.Sendler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6" t="s">
        <v>163</v>
      </c>
      <c r="D95" s="98"/>
      <c r="E95" s="98"/>
      <c r="F95" s="98"/>
      <c r="G95" s="98"/>
      <c r="H95" s="98"/>
      <c r="I95" s="98"/>
      <c r="J95" s="107" t="s">
        <v>164</v>
      </c>
      <c r="K95" s="98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8" t="s">
        <v>165</v>
      </c>
      <c r="J97" s="67">
        <f>J123</f>
        <v>0</v>
      </c>
      <c r="L97" s="33"/>
      <c r="AU97" s="17" t="s">
        <v>166</v>
      </c>
    </row>
    <row r="98" spans="2:47" s="8" customFormat="1" ht="24.95" customHeight="1">
      <c r="B98" s="109"/>
      <c r="D98" s="110" t="s">
        <v>2222</v>
      </c>
      <c r="E98" s="111"/>
      <c r="F98" s="111"/>
      <c r="G98" s="111"/>
      <c r="H98" s="111"/>
      <c r="I98" s="111"/>
      <c r="J98" s="112">
        <f>J124</f>
        <v>0</v>
      </c>
      <c r="L98" s="109"/>
    </row>
    <row r="99" spans="2:47" s="9" customFormat="1" ht="19.899999999999999" customHeight="1">
      <c r="B99" s="113"/>
      <c r="D99" s="114" t="s">
        <v>2223</v>
      </c>
      <c r="E99" s="115"/>
      <c r="F99" s="115"/>
      <c r="G99" s="115"/>
      <c r="H99" s="115"/>
      <c r="I99" s="115"/>
      <c r="J99" s="116">
        <f>J125</f>
        <v>0</v>
      </c>
      <c r="L99" s="113"/>
    </row>
    <row r="100" spans="2:47" s="9" customFormat="1" ht="19.899999999999999" customHeight="1">
      <c r="B100" s="113"/>
      <c r="D100" s="114" t="s">
        <v>2224</v>
      </c>
      <c r="E100" s="115"/>
      <c r="F100" s="115"/>
      <c r="G100" s="115"/>
      <c r="H100" s="115"/>
      <c r="I100" s="115"/>
      <c r="J100" s="116">
        <f>J152</f>
        <v>0</v>
      </c>
      <c r="L100" s="113"/>
    </row>
    <row r="101" spans="2:47" s="8" customFormat="1" ht="24.95" customHeight="1">
      <c r="B101" s="109"/>
      <c r="D101" s="110" t="s">
        <v>2225</v>
      </c>
      <c r="E101" s="111"/>
      <c r="F101" s="111"/>
      <c r="G101" s="111"/>
      <c r="H101" s="111"/>
      <c r="I101" s="111"/>
      <c r="J101" s="112">
        <f>J164</f>
        <v>0</v>
      </c>
      <c r="L101" s="109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169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5" t="str">
        <f>E7</f>
        <v>VEŘEJNÉ PROSTRANSTVÍ POD ŘEČKOVICKÝM HŘBITOVEM</v>
      </c>
      <c r="F111" s="246"/>
      <c r="G111" s="246"/>
      <c r="H111" s="246"/>
      <c r="L111" s="33"/>
    </row>
    <row r="112" spans="2:47" ht="12" customHeight="1">
      <c r="B112" s="20"/>
      <c r="C112" s="27" t="s">
        <v>158</v>
      </c>
      <c r="L112" s="20"/>
    </row>
    <row r="113" spans="2:65" s="1" customFormat="1" ht="16.5" customHeight="1">
      <c r="B113" s="33"/>
      <c r="E113" s="245" t="s">
        <v>2217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160</v>
      </c>
      <c r="L114" s="33"/>
    </row>
    <row r="115" spans="2:65" s="1" customFormat="1" ht="16.5" customHeight="1">
      <c r="B115" s="33"/>
      <c r="E115" s="208" t="str">
        <f>E11</f>
        <v>SO 05.1 - Veřejné osvětlení - Nové VO</v>
      </c>
      <c r="F115" s="247"/>
      <c r="G115" s="247"/>
      <c r="H115" s="247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Brno - Řečkovice</v>
      </c>
      <c r="I117" s="27" t="s">
        <v>24</v>
      </c>
      <c r="J117" s="53" t="str">
        <f>IF(J14="","",J14)</f>
        <v>18. 8. 2023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Statutární město Brno, měst.č.Řečkovice-Mokrá hora</v>
      </c>
      <c r="I119" s="27" t="s">
        <v>38</v>
      </c>
      <c r="J119" s="31" t="str">
        <f>E23</f>
        <v>Ateliér zahradní a krajin.architektury Z.Sendler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7"/>
      <c r="C122" s="118" t="s">
        <v>170</v>
      </c>
      <c r="D122" s="119" t="s">
        <v>72</v>
      </c>
      <c r="E122" s="119" t="s">
        <v>68</v>
      </c>
      <c r="F122" s="119" t="s">
        <v>69</v>
      </c>
      <c r="G122" s="119" t="s">
        <v>171</v>
      </c>
      <c r="H122" s="119" t="s">
        <v>172</v>
      </c>
      <c r="I122" s="119" t="s">
        <v>173</v>
      </c>
      <c r="J122" s="119" t="s">
        <v>164</v>
      </c>
      <c r="K122" s="120" t="s">
        <v>174</v>
      </c>
      <c r="L122" s="117"/>
      <c r="M122" s="60" t="s">
        <v>1</v>
      </c>
      <c r="N122" s="61" t="s">
        <v>51</v>
      </c>
      <c r="O122" s="61" t="s">
        <v>175</v>
      </c>
      <c r="P122" s="61" t="s">
        <v>176</v>
      </c>
      <c r="Q122" s="61" t="s">
        <v>177</v>
      </c>
      <c r="R122" s="61" t="s">
        <v>178</v>
      </c>
      <c r="S122" s="61" t="s">
        <v>179</v>
      </c>
      <c r="T122" s="62" t="s">
        <v>180</v>
      </c>
    </row>
    <row r="123" spans="2:65" s="1" customFormat="1" ht="22.9" customHeight="1">
      <c r="B123" s="33"/>
      <c r="C123" s="65" t="s">
        <v>181</v>
      </c>
      <c r="J123" s="121">
        <f>BK123</f>
        <v>0</v>
      </c>
      <c r="L123" s="33"/>
      <c r="M123" s="63"/>
      <c r="N123" s="54"/>
      <c r="O123" s="54"/>
      <c r="P123" s="122">
        <f>P124+P164</f>
        <v>0</v>
      </c>
      <c r="Q123" s="54"/>
      <c r="R123" s="122">
        <f>R124+R164</f>
        <v>18.454941099999996</v>
      </c>
      <c r="S123" s="54"/>
      <c r="T123" s="123">
        <f>T124+T164</f>
        <v>0</v>
      </c>
      <c r="AT123" s="17" t="s">
        <v>86</v>
      </c>
      <c r="AU123" s="17" t="s">
        <v>166</v>
      </c>
      <c r="BK123" s="124">
        <f>BK124+BK164</f>
        <v>0</v>
      </c>
    </row>
    <row r="124" spans="2:65" s="11" customFormat="1" ht="25.9" customHeight="1">
      <c r="B124" s="125"/>
      <c r="D124" s="126" t="s">
        <v>86</v>
      </c>
      <c r="E124" s="127" t="s">
        <v>511</v>
      </c>
      <c r="F124" s="127" t="s">
        <v>2226</v>
      </c>
      <c r="I124" s="128"/>
      <c r="J124" s="129">
        <f>BK124</f>
        <v>0</v>
      </c>
      <c r="L124" s="125"/>
      <c r="M124" s="130"/>
      <c r="P124" s="131">
        <f>P125+P152</f>
        <v>0</v>
      </c>
      <c r="R124" s="131">
        <f>R125+R152</f>
        <v>0.38976</v>
      </c>
      <c r="T124" s="132">
        <f>T125+T152</f>
        <v>0</v>
      </c>
      <c r="AR124" s="126" t="s">
        <v>203</v>
      </c>
      <c r="AT124" s="133" t="s">
        <v>86</v>
      </c>
      <c r="AU124" s="133" t="s">
        <v>87</v>
      </c>
      <c r="AY124" s="126" t="s">
        <v>183</v>
      </c>
      <c r="BK124" s="134">
        <f>BK125+BK152</f>
        <v>0</v>
      </c>
    </row>
    <row r="125" spans="2:65" s="11" customFormat="1" ht="22.9" customHeight="1">
      <c r="B125" s="125"/>
      <c r="D125" s="126" t="s">
        <v>86</v>
      </c>
      <c r="E125" s="135" t="s">
        <v>2227</v>
      </c>
      <c r="F125" s="135" t="s">
        <v>2228</v>
      </c>
      <c r="I125" s="128"/>
      <c r="J125" s="136">
        <f>BK125</f>
        <v>0</v>
      </c>
      <c r="L125" s="125"/>
      <c r="M125" s="130"/>
      <c r="P125" s="131">
        <f>SUM(P126:P151)</f>
        <v>0</v>
      </c>
      <c r="R125" s="131">
        <f>SUM(R126:R151)</f>
        <v>0.35724</v>
      </c>
      <c r="T125" s="132">
        <f>SUM(T126:T151)</f>
        <v>0</v>
      </c>
      <c r="AR125" s="126" t="s">
        <v>203</v>
      </c>
      <c r="AT125" s="133" t="s">
        <v>86</v>
      </c>
      <c r="AU125" s="133" t="s">
        <v>94</v>
      </c>
      <c r="AY125" s="126" t="s">
        <v>183</v>
      </c>
      <c r="BK125" s="134">
        <f>SUM(BK126:BK151)</f>
        <v>0</v>
      </c>
    </row>
    <row r="126" spans="2:65" s="1" customFormat="1" ht="16.5" customHeight="1">
      <c r="B126" s="33"/>
      <c r="C126" s="137" t="s">
        <v>94</v>
      </c>
      <c r="D126" s="137" t="s">
        <v>185</v>
      </c>
      <c r="E126" s="138" t="s">
        <v>2229</v>
      </c>
      <c r="F126" s="139" t="s">
        <v>2230</v>
      </c>
      <c r="G126" s="140" t="s">
        <v>539</v>
      </c>
      <c r="H126" s="141">
        <v>184</v>
      </c>
      <c r="I126" s="142"/>
      <c r="J126" s="143">
        <f>ROUND(I126*H126,2)</f>
        <v>0</v>
      </c>
      <c r="K126" s="139" t="s">
        <v>705</v>
      </c>
      <c r="L126" s="33"/>
      <c r="M126" s="144" t="s">
        <v>1</v>
      </c>
      <c r="N126" s="145" t="s">
        <v>52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1021</v>
      </c>
      <c r="AT126" s="148" t="s">
        <v>185</v>
      </c>
      <c r="AU126" s="148" t="s">
        <v>96</v>
      </c>
      <c r="AY126" s="17" t="s">
        <v>183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94</v>
      </c>
      <c r="BK126" s="149">
        <f>ROUND(I126*H126,2)</f>
        <v>0</v>
      </c>
      <c r="BL126" s="17" t="s">
        <v>1021</v>
      </c>
      <c r="BM126" s="148" t="s">
        <v>2231</v>
      </c>
    </row>
    <row r="127" spans="2:65" s="1" customFormat="1" ht="16.5" customHeight="1">
      <c r="B127" s="33"/>
      <c r="C127" s="176" t="s">
        <v>96</v>
      </c>
      <c r="D127" s="176" t="s">
        <v>511</v>
      </c>
      <c r="E127" s="177" t="s">
        <v>2232</v>
      </c>
      <c r="F127" s="178" t="s">
        <v>2233</v>
      </c>
      <c r="G127" s="179" t="s">
        <v>539</v>
      </c>
      <c r="H127" s="180">
        <v>184</v>
      </c>
      <c r="I127" s="181"/>
      <c r="J127" s="182">
        <f>ROUND(I127*H127,2)</f>
        <v>0</v>
      </c>
      <c r="K127" s="178" t="s">
        <v>189</v>
      </c>
      <c r="L127" s="183"/>
      <c r="M127" s="184" t="s">
        <v>1</v>
      </c>
      <c r="N127" s="185" t="s">
        <v>52</v>
      </c>
      <c r="P127" s="146">
        <f>O127*H127</f>
        <v>0</v>
      </c>
      <c r="Q127" s="146">
        <v>3.5E-4</v>
      </c>
      <c r="R127" s="146">
        <f>Q127*H127</f>
        <v>6.4399999999999999E-2</v>
      </c>
      <c r="S127" s="146">
        <v>0</v>
      </c>
      <c r="T127" s="147">
        <f>S127*H127</f>
        <v>0</v>
      </c>
      <c r="AR127" s="148" t="s">
        <v>1021</v>
      </c>
      <c r="AT127" s="148" t="s">
        <v>511</v>
      </c>
      <c r="AU127" s="148" t="s">
        <v>96</v>
      </c>
      <c r="AY127" s="17" t="s">
        <v>183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94</v>
      </c>
      <c r="BK127" s="149">
        <f>ROUND(I127*H127,2)</f>
        <v>0</v>
      </c>
      <c r="BL127" s="17" t="s">
        <v>1021</v>
      </c>
      <c r="BM127" s="148" t="s">
        <v>2234</v>
      </c>
    </row>
    <row r="128" spans="2:65" s="12" customFormat="1" ht="11.25">
      <c r="B128" s="150"/>
      <c r="D128" s="151" t="s">
        <v>192</v>
      </c>
      <c r="E128" s="152" t="s">
        <v>1</v>
      </c>
      <c r="F128" s="153" t="s">
        <v>2235</v>
      </c>
      <c r="H128" s="154">
        <v>165</v>
      </c>
      <c r="I128" s="155"/>
      <c r="L128" s="150"/>
      <c r="M128" s="156"/>
      <c r="T128" s="157"/>
      <c r="AT128" s="152" t="s">
        <v>192</v>
      </c>
      <c r="AU128" s="152" t="s">
        <v>96</v>
      </c>
      <c r="AV128" s="12" t="s">
        <v>96</v>
      </c>
      <c r="AW128" s="12" t="s">
        <v>42</v>
      </c>
      <c r="AX128" s="12" t="s">
        <v>87</v>
      </c>
      <c r="AY128" s="152" t="s">
        <v>183</v>
      </c>
    </row>
    <row r="129" spans="2:65" s="12" customFormat="1" ht="11.25">
      <c r="B129" s="150"/>
      <c r="D129" s="151" t="s">
        <v>192</v>
      </c>
      <c r="E129" s="152" t="s">
        <v>1</v>
      </c>
      <c r="F129" s="153" t="s">
        <v>2236</v>
      </c>
      <c r="H129" s="154">
        <v>18</v>
      </c>
      <c r="I129" s="155"/>
      <c r="L129" s="150"/>
      <c r="M129" s="156"/>
      <c r="T129" s="157"/>
      <c r="AT129" s="152" t="s">
        <v>192</v>
      </c>
      <c r="AU129" s="152" t="s">
        <v>96</v>
      </c>
      <c r="AV129" s="12" t="s">
        <v>96</v>
      </c>
      <c r="AW129" s="12" t="s">
        <v>42</v>
      </c>
      <c r="AX129" s="12" t="s">
        <v>87</v>
      </c>
      <c r="AY129" s="152" t="s">
        <v>183</v>
      </c>
    </row>
    <row r="130" spans="2:65" s="12" customFormat="1" ht="11.25">
      <c r="B130" s="150"/>
      <c r="D130" s="151" t="s">
        <v>192</v>
      </c>
      <c r="E130" s="152" t="s">
        <v>1</v>
      </c>
      <c r="F130" s="153" t="s">
        <v>2237</v>
      </c>
      <c r="H130" s="154">
        <v>1</v>
      </c>
      <c r="I130" s="155"/>
      <c r="L130" s="150"/>
      <c r="M130" s="156"/>
      <c r="T130" s="157"/>
      <c r="AT130" s="152" t="s">
        <v>192</v>
      </c>
      <c r="AU130" s="152" t="s">
        <v>96</v>
      </c>
      <c r="AV130" s="12" t="s">
        <v>96</v>
      </c>
      <c r="AW130" s="12" t="s">
        <v>42</v>
      </c>
      <c r="AX130" s="12" t="s">
        <v>87</v>
      </c>
      <c r="AY130" s="152" t="s">
        <v>183</v>
      </c>
    </row>
    <row r="131" spans="2:65" s="1" customFormat="1" ht="21.75" customHeight="1">
      <c r="B131" s="33"/>
      <c r="C131" s="137" t="s">
        <v>203</v>
      </c>
      <c r="D131" s="137" t="s">
        <v>185</v>
      </c>
      <c r="E131" s="138" t="s">
        <v>2238</v>
      </c>
      <c r="F131" s="139" t="s">
        <v>2239</v>
      </c>
      <c r="G131" s="140" t="s">
        <v>206</v>
      </c>
      <c r="H131" s="141">
        <v>12</v>
      </c>
      <c r="I131" s="142"/>
      <c r="J131" s="143">
        <f>ROUND(I131*H131,2)</f>
        <v>0</v>
      </c>
      <c r="K131" s="139" t="s">
        <v>705</v>
      </c>
      <c r="L131" s="33"/>
      <c r="M131" s="144" t="s">
        <v>1</v>
      </c>
      <c r="N131" s="145" t="s">
        <v>52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863</v>
      </c>
      <c r="AT131" s="148" t="s">
        <v>185</v>
      </c>
      <c r="AU131" s="148" t="s">
        <v>96</v>
      </c>
      <c r="AY131" s="17" t="s">
        <v>183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94</v>
      </c>
      <c r="BK131" s="149">
        <f>ROUND(I131*H131,2)</f>
        <v>0</v>
      </c>
      <c r="BL131" s="17" t="s">
        <v>863</v>
      </c>
      <c r="BM131" s="148" t="s">
        <v>2240</v>
      </c>
    </row>
    <row r="132" spans="2:65" s="1" customFormat="1" ht="16.5" customHeight="1">
      <c r="B132" s="33"/>
      <c r="C132" s="137" t="s">
        <v>190</v>
      </c>
      <c r="D132" s="137" t="s">
        <v>185</v>
      </c>
      <c r="E132" s="138" t="s">
        <v>2241</v>
      </c>
      <c r="F132" s="139" t="s">
        <v>2242</v>
      </c>
      <c r="G132" s="140" t="s">
        <v>206</v>
      </c>
      <c r="H132" s="141">
        <v>3</v>
      </c>
      <c r="I132" s="142"/>
      <c r="J132" s="143">
        <f>ROUND(I132*H132,2)</f>
        <v>0</v>
      </c>
      <c r="K132" s="139" t="s">
        <v>189</v>
      </c>
      <c r="L132" s="33"/>
      <c r="M132" s="144" t="s">
        <v>1</v>
      </c>
      <c r="N132" s="145" t="s">
        <v>52</v>
      </c>
      <c r="P132" s="146">
        <f>O132*H132</f>
        <v>0</v>
      </c>
      <c r="Q132" s="146">
        <v>0</v>
      </c>
      <c r="R132" s="146">
        <f>Q132*H132</f>
        <v>0</v>
      </c>
      <c r="S132" s="146">
        <v>0</v>
      </c>
      <c r="T132" s="147">
        <f>S132*H132</f>
        <v>0</v>
      </c>
      <c r="AR132" s="148" t="s">
        <v>863</v>
      </c>
      <c r="AT132" s="148" t="s">
        <v>185</v>
      </c>
      <c r="AU132" s="148" t="s">
        <v>96</v>
      </c>
      <c r="AY132" s="17" t="s">
        <v>183</v>
      </c>
      <c r="BE132" s="149">
        <f>IF(N132="základní",J132,0)</f>
        <v>0</v>
      </c>
      <c r="BF132" s="149">
        <f>IF(N132="snížená",J132,0)</f>
        <v>0</v>
      </c>
      <c r="BG132" s="149">
        <f>IF(N132="zákl. přenesená",J132,0)</f>
        <v>0</v>
      </c>
      <c r="BH132" s="149">
        <f>IF(N132="sníž. přenesená",J132,0)</f>
        <v>0</v>
      </c>
      <c r="BI132" s="149">
        <f>IF(N132="nulová",J132,0)</f>
        <v>0</v>
      </c>
      <c r="BJ132" s="17" t="s">
        <v>94</v>
      </c>
      <c r="BK132" s="149">
        <f>ROUND(I132*H132,2)</f>
        <v>0</v>
      </c>
      <c r="BL132" s="17" t="s">
        <v>863</v>
      </c>
      <c r="BM132" s="148" t="s">
        <v>2243</v>
      </c>
    </row>
    <row r="133" spans="2:65" s="1" customFormat="1" ht="16.5" customHeight="1">
      <c r="B133" s="33"/>
      <c r="C133" s="176" t="s">
        <v>216</v>
      </c>
      <c r="D133" s="176" t="s">
        <v>511</v>
      </c>
      <c r="E133" s="177" t="s">
        <v>2244</v>
      </c>
      <c r="F133" s="178" t="s">
        <v>2245</v>
      </c>
      <c r="G133" s="179" t="s">
        <v>206</v>
      </c>
      <c r="H133" s="180">
        <v>3</v>
      </c>
      <c r="I133" s="181"/>
      <c r="J133" s="182">
        <f>ROUND(I133*H133,2)</f>
        <v>0</v>
      </c>
      <c r="K133" s="178" t="s">
        <v>705</v>
      </c>
      <c r="L133" s="183"/>
      <c r="M133" s="184" t="s">
        <v>1</v>
      </c>
      <c r="N133" s="185" t="s">
        <v>52</v>
      </c>
      <c r="P133" s="146">
        <f>O133*H133</f>
        <v>0</v>
      </c>
      <c r="Q133" s="146">
        <v>1.4999999999999999E-4</v>
      </c>
      <c r="R133" s="146">
        <f>Q133*H133</f>
        <v>4.4999999999999999E-4</v>
      </c>
      <c r="S133" s="146">
        <v>0</v>
      </c>
      <c r="T133" s="147">
        <f>S133*H133</f>
        <v>0</v>
      </c>
      <c r="AR133" s="148" t="s">
        <v>1021</v>
      </c>
      <c r="AT133" s="148" t="s">
        <v>511</v>
      </c>
      <c r="AU133" s="148" t="s">
        <v>96</v>
      </c>
      <c r="AY133" s="17" t="s">
        <v>183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94</v>
      </c>
      <c r="BK133" s="149">
        <f>ROUND(I133*H133,2)</f>
        <v>0</v>
      </c>
      <c r="BL133" s="17" t="s">
        <v>1021</v>
      </c>
      <c r="BM133" s="148" t="s">
        <v>2246</v>
      </c>
    </row>
    <row r="134" spans="2:65" s="1" customFormat="1" ht="24.2" customHeight="1">
      <c r="B134" s="33"/>
      <c r="C134" s="137" t="s">
        <v>222</v>
      </c>
      <c r="D134" s="137" t="s">
        <v>185</v>
      </c>
      <c r="E134" s="138" t="s">
        <v>2247</v>
      </c>
      <c r="F134" s="139" t="s">
        <v>2248</v>
      </c>
      <c r="G134" s="140" t="s">
        <v>539</v>
      </c>
      <c r="H134" s="141">
        <v>178</v>
      </c>
      <c r="I134" s="142"/>
      <c r="J134" s="143">
        <f>ROUND(I134*H134,2)</f>
        <v>0</v>
      </c>
      <c r="K134" s="139" t="s">
        <v>189</v>
      </c>
      <c r="L134" s="33"/>
      <c r="M134" s="144" t="s">
        <v>1</v>
      </c>
      <c r="N134" s="145" t="s">
        <v>52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863</v>
      </c>
      <c r="AT134" s="148" t="s">
        <v>185</v>
      </c>
      <c r="AU134" s="148" t="s">
        <v>96</v>
      </c>
      <c r="AY134" s="17" t="s">
        <v>183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94</v>
      </c>
      <c r="BK134" s="149">
        <f>ROUND(I134*H134,2)</f>
        <v>0</v>
      </c>
      <c r="BL134" s="17" t="s">
        <v>863</v>
      </c>
      <c r="BM134" s="148" t="s">
        <v>2249</v>
      </c>
    </row>
    <row r="135" spans="2:65" s="12" customFormat="1" ht="11.25">
      <c r="B135" s="150"/>
      <c r="D135" s="151" t="s">
        <v>192</v>
      </c>
      <c r="E135" s="152" t="s">
        <v>1</v>
      </c>
      <c r="F135" s="153" t="s">
        <v>2235</v>
      </c>
      <c r="H135" s="154">
        <v>165</v>
      </c>
      <c r="I135" s="155"/>
      <c r="L135" s="150"/>
      <c r="M135" s="156"/>
      <c r="T135" s="157"/>
      <c r="AT135" s="152" t="s">
        <v>192</v>
      </c>
      <c r="AU135" s="152" t="s">
        <v>96</v>
      </c>
      <c r="AV135" s="12" t="s">
        <v>96</v>
      </c>
      <c r="AW135" s="12" t="s">
        <v>42</v>
      </c>
      <c r="AX135" s="12" t="s">
        <v>87</v>
      </c>
      <c r="AY135" s="152" t="s">
        <v>183</v>
      </c>
    </row>
    <row r="136" spans="2:65" s="12" customFormat="1" ht="11.25">
      <c r="B136" s="150"/>
      <c r="D136" s="151" t="s">
        <v>192</v>
      </c>
      <c r="E136" s="152" t="s">
        <v>1</v>
      </c>
      <c r="F136" s="153" t="s">
        <v>2250</v>
      </c>
      <c r="H136" s="154">
        <v>12</v>
      </c>
      <c r="I136" s="155"/>
      <c r="L136" s="150"/>
      <c r="M136" s="156"/>
      <c r="T136" s="157"/>
      <c r="AT136" s="152" t="s">
        <v>192</v>
      </c>
      <c r="AU136" s="152" t="s">
        <v>96</v>
      </c>
      <c r="AV136" s="12" t="s">
        <v>96</v>
      </c>
      <c r="AW136" s="12" t="s">
        <v>42</v>
      </c>
      <c r="AX136" s="12" t="s">
        <v>87</v>
      </c>
      <c r="AY136" s="152" t="s">
        <v>183</v>
      </c>
    </row>
    <row r="137" spans="2:65" s="12" customFormat="1" ht="11.25">
      <c r="B137" s="150"/>
      <c r="D137" s="151" t="s">
        <v>192</v>
      </c>
      <c r="E137" s="152" t="s">
        <v>1</v>
      </c>
      <c r="F137" s="153" t="s">
        <v>2237</v>
      </c>
      <c r="H137" s="154">
        <v>1</v>
      </c>
      <c r="I137" s="155"/>
      <c r="L137" s="150"/>
      <c r="M137" s="156"/>
      <c r="T137" s="157"/>
      <c r="AT137" s="152" t="s">
        <v>192</v>
      </c>
      <c r="AU137" s="152" t="s">
        <v>96</v>
      </c>
      <c r="AV137" s="12" t="s">
        <v>96</v>
      </c>
      <c r="AW137" s="12" t="s">
        <v>42</v>
      </c>
      <c r="AX137" s="12" t="s">
        <v>87</v>
      </c>
      <c r="AY137" s="152" t="s">
        <v>183</v>
      </c>
    </row>
    <row r="138" spans="2:65" s="1" customFormat="1" ht="16.5" customHeight="1">
      <c r="B138" s="33"/>
      <c r="C138" s="176" t="s">
        <v>227</v>
      </c>
      <c r="D138" s="176" t="s">
        <v>511</v>
      </c>
      <c r="E138" s="177" t="s">
        <v>2251</v>
      </c>
      <c r="F138" s="178" t="s">
        <v>2252</v>
      </c>
      <c r="G138" s="179" t="s">
        <v>1308</v>
      </c>
      <c r="H138" s="180">
        <v>110.36</v>
      </c>
      <c r="I138" s="181"/>
      <c r="J138" s="182">
        <f>ROUND(I138*H138,2)</f>
        <v>0</v>
      </c>
      <c r="K138" s="178" t="s">
        <v>189</v>
      </c>
      <c r="L138" s="183"/>
      <c r="M138" s="184" t="s">
        <v>1</v>
      </c>
      <c r="N138" s="185" t="s">
        <v>52</v>
      </c>
      <c r="P138" s="146">
        <f>O138*H138</f>
        <v>0</v>
      </c>
      <c r="Q138" s="146">
        <v>1E-3</v>
      </c>
      <c r="R138" s="146">
        <f>Q138*H138</f>
        <v>0.11036</v>
      </c>
      <c r="S138" s="146">
        <v>0</v>
      </c>
      <c r="T138" s="147">
        <f>S138*H138</f>
        <v>0</v>
      </c>
      <c r="AR138" s="148" t="s">
        <v>1021</v>
      </c>
      <c r="AT138" s="148" t="s">
        <v>511</v>
      </c>
      <c r="AU138" s="148" t="s">
        <v>96</v>
      </c>
      <c r="AY138" s="17" t="s">
        <v>183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94</v>
      </c>
      <c r="BK138" s="149">
        <f>ROUND(I138*H138,2)</f>
        <v>0</v>
      </c>
      <c r="BL138" s="17" t="s">
        <v>1021</v>
      </c>
      <c r="BM138" s="148" t="s">
        <v>2253</v>
      </c>
    </row>
    <row r="139" spans="2:65" s="12" customFormat="1" ht="11.25">
      <c r="B139" s="150"/>
      <c r="D139" s="151" t="s">
        <v>192</v>
      </c>
      <c r="E139" s="152" t="s">
        <v>1</v>
      </c>
      <c r="F139" s="153" t="s">
        <v>2254</v>
      </c>
      <c r="H139" s="154">
        <v>110.36</v>
      </c>
      <c r="I139" s="155"/>
      <c r="L139" s="150"/>
      <c r="M139" s="156"/>
      <c r="T139" s="157"/>
      <c r="AT139" s="152" t="s">
        <v>192</v>
      </c>
      <c r="AU139" s="152" t="s">
        <v>96</v>
      </c>
      <c r="AV139" s="12" t="s">
        <v>96</v>
      </c>
      <c r="AW139" s="12" t="s">
        <v>42</v>
      </c>
      <c r="AX139" s="12" t="s">
        <v>94</v>
      </c>
      <c r="AY139" s="152" t="s">
        <v>183</v>
      </c>
    </row>
    <row r="140" spans="2:65" s="1" customFormat="1" ht="16.5" customHeight="1">
      <c r="B140" s="33"/>
      <c r="C140" s="137" t="s">
        <v>235</v>
      </c>
      <c r="D140" s="137" t="s">
        <v>185</v>
      </c>
      <c r="E140" s="138" t="s">
        <v>2255</v>
      </c>
      <c r="F140" s="139" t="s">
        <v>2256</v>
      </c>
      <c r="G140" s="140" t="s">
        <v>206</v>
      </c>
      <c r="H140" s="141">
        <v>12</v>
      </c>
      <c r="I140" s="142"/>
      <c r="J140" s="143">
        <f t="shared" ref="J140:J147" si="0">ROUND(I140*H140,2)</f>
        <v>0</v>
      </c>
      <c r="K140" s="139" t="s">
        <v>189</v>
      </c>
      <c r="L140" s="33"/>
      <c r="M140" s="144" t="s">
        <v>1</v>
      </c>
      <c r="N140" s="145" t="s">
        <v>52</v>
      </c>
      <c r="P140" s="146">
        <f t="shared" ref="P140:P147" si="1">O140*H140</f>
        <v>0</v>
      </c>
      <c r="Q140" s="146">
        <v>0</v>
      </c>
      <c r="R140" s="146">
        <f t="shared" ref="R140:R147" si="2">Q140*H140</f>
        <v>0</v>
      </c>
      <c r="S140" s="146">
        <v>0</v>
      </c>
      <c r="T140" s="147">
        <f t="shared" ref="T140:T147" si="3">S140*H140</f>
        <v>0</v>
      </c>
      <c r="AR140" s="148" t="s">
        <v>863</v>
      </c>
      <c r="AT140" s="148" t="s">
        <v>185</v>
      </c>
      <c r="AU140" s="148" t="s">
        <v>96</v>
      </c>
      <c r="AY140" s="17" t="s">
        <v>183</v>
      </c>
      <c r="BE140" s="149">
        <f t="shared" ref="BE140:BE147" si="4">IF(N140="základní",J140,0)</f>
        <v>0</v>
      </c>
      <c r="BF140" s="149">
        <f t="shared" ref="BF140:BF147" si="5">IF(N140="snížená",J140,0)</f>
        <v>0</v>
      </c>
      <c r="BG140" s="149">
        <f t="shared" ref="BG140:BG147" si="6">IF(N140="zákl. přenesená",J140,0)</f>
        <v>0</v>
      </c>
      <c r="BH140" s="149">
        <f t="shared" ref="BH140:BH147" si="7">IF(N140="sníž. přenesená",J140,0)</f>
        <v>0</v>
      </c>
      <c r="BI140" s="149">
        <f t="shared" ref="BI140:BI147" si="8">IF(N140="nulová",J140,0)</f>
        <v>0</v>
      </c>
      <c r="BJ140" s="17" t="s">
        <v>94</v>
      </c>
      <c r="BK140" s="149">
        <f t="shared" ref="BK140:BK147" si="9">ROUND(I140*H140,2)</f>
        <v>0</v>
      </c>
      <c r="BL140" s="17" t="s">
        <v>863</v>
      </c>
      <c r="BM140" s="148" t="s">
        <v>2257</v>
      </c>
    </row>
    <row r="141" spans="2:65" s="1" customFormat="1" ht="16.5" customHeight="1">
      <c r="B141" s="33"/>
      <c r="C141" s="176" t="s">
        <v>242</v>
      </c>
      <c r="D141" s="176" t="s">
        <v>511</v>
      </c>
      <c r="E141" s="177" t="s">
        <v>2258</v>
      </c>
      <c r="F141" s="178" t="s">
        <v>2259</v>
      </c>
      <c r="G141" s="179" t="s">
        <v>206</v>
      </c>
      <c r="H141" s="180">
        <v>12</v>
      </c>
      <c r="I141" s="181"/>
      <c r="J141" s="182">
        <f t="shared" si="0"/>
        <v>0</v>
      </c>
      <c r="K141" s="178" t="s">
        <v>705</v>
      </c>
      <c r="L141" s="183"/>
      <c r="M141" s="184" t="s">
        <v>1</v>
      </c>
      <c r="N141" s="185" t="s">
        <v>52</v>
      </c>
      <c r="P141" s="146">
        <f t="shared" si="1"/>
        <v>0</v>
      </c>
      <c r="Q141" s="146">
        <v>2.3000000000000001E-4</v>
      </c>
      <c r="R141" s="146">
        <f t="shared" si="2"/>
        <v>2.7600000000000003E-3</v>
      </c>
      <c r="S141" s="146">
        <v>0</v>
      </c>
      <c r="T141" s="147">
        <f t="shared" si="3"/>
        <v>0</v>
      </c>
      <c r="AR141" s="148" t="s">
        <v>1021</v>
      </c>
      <c r="AT141" s="148" t="s">
        <v>511</v>
      </c>
      <c r="AU141" s="148" t="s">
        <v>96</v>
      </c>
      <c r="AY141" s="17" t="s">
        <v>183</v>
      </c>
      <c r="BE141" s="149">
        <f t="shared" si="4"/>
        <v>0</v>
      </c>
      <c r="BF141" s="149">
        <f t="shared" si="5"/>
        <v>0</v>
      </c>
      <c r="BG141" s="149">
        <f t="shared" si="6"/>
        <v>0</v>
      </c>
      <c r="BH141" s="149">
        <f t="shared" si="7"/>
        <v>0</v>
      </c>
      <c r="BI141" s="149">
        <f t="shared" si="8"/>
        <v>0</v>
      </c>
      <c r="BJ141" s="17" t="s">
        <v>94</v>
      </c>
      <c r="BK141" s="149">
        <f t="shared" si="9"/>
        <v>0</v>
      </c>
      <c r="BL141" s="17" t="s">
        <v>1021</v>
      </c>
      <c r="BM141" s="148" t="s">
        <v>2260</v>
      </c>
    </row>
    <row r="142" spans="2:65" s="1" customFormat="1" ht="21.75" customHeight="1">
      <c r="B142" s="33"/>
      <c r="C142" s="137" t="s">
        <v>248</v>
      </c>
      <c r="D142" s="137" t="s">
        <v>185</v>
      </c>
      <c r="E142" s="138" t="s">
        <v>2261</v>
      </c>
      <c r="F142" s="139" t="s">
        <v>2262</v>
      </c>
      <c r="G142" s="140" t="s">
        <v>206</v>
      </c>
      <c r="H142" s="141">
        <v>1</v>
      </c>
      <c r="I142" s="142"/>
      <c r="J142" s="143">
        <f t="shared" si="0"/>
        <v>0</v>
      </c>
      <c r="K142" s="139" t="s">
        <v>189</v>
      </c>
      <c r="L142" s="33"/>
      <c r="M142" s="144" t="s">
        <v>1</v>
      </c>
      <c r="N142" s="145" t="s">
        <v>52</v>
      </c>
      <c r="P142" s="146">
        <f t="shared" si="1"/>
        <v>0</v>
      </c>
      <c r="Q142" s="146">
        <v>0</v>
      </c>
      <c r="R142" s="146">
        <f t="shared" si="2"/>
        <v>0</v>
      </c>
      <c r="S142" s="146">
        <v>0</v>
      </c>
      <c r="T142" s="147">
        <f t="shared" si="3"/>
        <v>0</v>
      </c>
      <c r="AR142" s="148" t="s">
        <v>863</v>
      </c>
      <c r="AT142" s="148" t="s">
        <v>185</v>
      </c>
      <c r="AU142" s="148" t="s">
        <v>96</v>
      </c>
      <c r="AY142" s="17" t="s">
        <v>183</v>
      </c>
      <c r="BE142" s="149">
        <f t="shared" si="4"/>
        <v>0</v>
      </c>
      <c r="BF142" s="149">
        <f t="shared" si="5"/>
        <v>0</v>
      </c>
      <c r="BG142" s="149">
        <f t="shared" si="6"/>
        <v>0</v>
      </c>
      <c r="BH142" s="149">
        <f t="shared" si="7"/>
        <v>0</v>
      </c>
      <c r="BI142" s="149">
        <f t="shared" si="8"/>
        <v>0</v>
      </c>
      <c r="BJ142" s="17" t="s">
        <v>94</v>
      </c>
      <c r="BK142" s="149">
        <f t="shared" si="9"/>
        <v>0</v>
      </c>
      <c r="BL142" s="17" t="s">
        <v>863</v>
      </c>
      <c r="BM142" s="148" t="s">
        <v>2263</v>
      </c>
    </row>
    <row r="143" spans="2:65" s="1" customFormat="1" ht="16.5" customHeight="1">
      <c r="B143" s="33"/>
      <c r="C143" s="137" t="s">
        <v>255</v>
      </c>
      <c r="D143" s="137" t="s">
        <v>185</v>
      </c>
      <c r="E143" s="138" t="s">
        <v>2264</v>
      </c>
      <c r="F143" s="139" t="s">
        <v>2265</v>
      </c>
      <c r="G143" s="140" t="s">
        <v>206</v>
      </c>
      <c r="H143" s="141">
        <v>1</v>
      </c>
      <c r="I143" s="142"/>
      <c r="J143" s="143">
        <f t="shared" si="0"/>
        <v>0</v>
      </c>
      <c r="K143" s="139" t="s">
        <v>705</v>
      </c>
      <c r="L143" s="33"/>
      <c r="M143" s="144" t="s">
        <v>1</v>
      </c>
      <c r="N143" s="145" t="s">
        <v>52</v>
      </c>
      <c r="P143" s="146">
        <f t="shared" si="1"/>
        <v>0</v>
      </c>
      <c r="Q143" s="146">
        <v>0</v>
      </c>
      <c r="R143" s="146">
        <f t="shared" si="2"/>
        <v>0</v>
      </c>
      <c r="S143" s="146">
        <v>0</v>
      </c>
      <c r="T143" s="147">
        <f t="shared" si="3"/>
        <v>0</v>
      </c>
      <c r="AR143" s="148" t="s">
        <v>863</v>
      </c>
      <c r="AT143" s="148" t="s">
        <v>185</v>
      </c>
      <c r="AU143" s="148" t="s">
        <v>96</v>
      </c>
      <c r="AY143" s="17" t="s">
        <v>183</v>
      </c>
      <c r="BE143" s="149">
        <f t="shared" si="4"/>
        <v>0</v>
      </c>
      <c r="BF143" s="149">
        <f t="shared" si="5"/>
        <v>0</v>
      </c>
      <c r="BG143" s="149">
        <f t="shared" si="6"/>
        <v>0</v>
      </c>
      <c r="BH143" s="149">
        <f t="shared" si="7"/>
        <v>0</v>
      </c>
      <c r="BI143" s="149">
        <f t="shared" si="8"/>
        <v>0</v>
      </c>
      <c r="BJ143" s="17" t="s">
        <v>94</v>
      </c>
      <c r="BK143" s="149">
        <f t="shared" si="9"/>
        <v>0</v>
      </c>
      <c r="BL143" s="17" t="s">
        <v>863</v>
      </c>
      <c r="BM143" s="148" t="s">
        <v>2266</v>
      </c>
    </row>
    <row r="144" spans="2:65" s="1" customFormat="1" ht="16.5" customHeight="1">
      <c r="B144" s="33"/>
      <c r="C144" s="137" t="s">
        <v>267</v>
      </c>
      <c r="D144" s="137" t="s">
        <v>185</v>
      </c>
      <c r="E144" s="138" t="s">
        <v>2267</v>
      </c>
      <c r="F144" s="139" t="s">
        <v>2268</v>
      </c>
      <c r="G144" s="140" t="s">
        <v>206</v>
      </c>
      <c r="H144" s="141">
        <v>1</v>
      </c>
      <c r="I144" s="142"/>
      <c r="J144" s="143">
        <f t="shared" si="0"/>
        <v>0</v>
      </c>
      <c r="K144" s="139" t="s">
        <v>189</v>
      </c>
      <c r="L144" s="33"/>
      <c r="M144" s="144" t="s">
        <v>1</v>
      </c>
      <c r="N144" s="145" t="s">
        <v>52</v>
      </c>
      <c r="P144" s="146">
        <f t="shared" si="1"/>
        <v>0</v>
      </c>
      <c r="Q144" s="146">
        <v>0</v>
      </c>
      <c r="R144" s="146">
        <f t="shared" si="2"/>
        <v>0</v>
      </c>
      <c r="S144" s="146">
        <v>0</v>
      </c>
      <c r="T144" s="147">
        <f t="shared" si="3"/>
        <v>0</v>
      </c>
      <c r="AR144" s="148" t="s">
        <v>863</v>
      </c>
      <c r="AT144" s="148" t="s">
        <v>185</v>
      </c>
      <c r="AU144" s="148" t="s">
        <v>96</v>
      </c>
      <c r="AY144" s="17" t="s">
        <v>183</v>
      </c>
      <c r="BE144" s="149">
        <f t="shared" si="4"/>
        <v>0</v>
      </c>
      <c r="BF144" s="149">
        <f t="shared" si="5"/>
        <v>0</v>
      </c>
      <c r="BG144" s="149">
        <f t="shared" si="6"/>
        <v>0</v>
      </c>
      <c r="BH144" s="149">
        <f t="shared" si="7"/>
        <v>0</v>
      </c>
      <c r="BI144" s="149">
        <f t="shared" si="8"/>
        <v>0</v>
      </c>
      <c r="BJ144" s="17" t="s">
        <v>94</v>
      </c>
      <c r="BK144" s="149">
        <f t="shared" si="9"/>
        <v>0</v>
      </c>
      <c r="BL144" s="17" t="s">
        <v>863</v>
      </c>
      <c r="BM144" s="148" t="s">
        <v>2269</v>
      </c>
    </row>
    <row r="145" spans="2:65" s="1" customFormat="1" ht="16.5" customHeight="1">
      <c r="B145" s="33"/>
      <c r="C145" s="137" t="s">
        <v>275</v>
      </c>
      <c r="D145" s="137" t="s">
        <v>185</v>
      </c>
      <c r="E145" s="138" t="s">
        <v>2270</v>
      </c>
      <c r="F145" s="139" t="s">
        <v>2271</v>
      </c>
      <c r="G145" s="140" t="s">
        <v>206</v>
      </c>
      <c r="H145" s="141">
        <v>1</v>
      </c>
      <c r="I145" s="142"/>
      <c r="J145" s="143">
        <f t="shared" si="0"/>
        <v>0</v>
      </c>
      <c r="K145" s="139" t="s">
        <v>189</v>
      </c>
      <c r="L145" s="33"/>
      <c r="M145" s="144" t="s">
        <v>1</v>
      </c>
      <c r="N145" s="145" t="s">
        <v>52</v>
      </c>
      <c r="P145" s="146">
        <f t="shared" si="1"/>
        <v>0</v>
      </c>
      <c r="Q145" s="146">
        <v>0</v>
      </c>
      <c r="R145" s="146">
        <f t="shared" si="2"/>
        <v>0</v>
      </c>
      <c r="S145" s="146">
        <v>0</v>
      </c>
      <c r="T145" s="147">
        <f t="shared" si="3"/>
        <v>0</v>
      </c>
      <c r="AR145" s="148" t="s">
        <v>863</v>
      </c>
      <c r="AT145" s="148" t="s">
        <v>185</v>
      </c>
      <c r="AU145" s="148" t="s">
        <v>96</v>
      </c>
      <c r="AY145" s="17" t="s">
        <v>183</v>
      </c>
      <c r="BE145" s="149">
        <f t="shared" si="4"/>
        <v>0</v>
      </c>
      <c r="BF145" s="149">
        <f t="shared" si="5"/>
        <v>0</v>
      </c>
      <c r="BG145" s="149">
        <f t="shared" si="6"/>
        <v>0</v>
      </c>
      <c r="BH145" s="149">
        <f t="shared" si="7"/>
        <v>0</v>
      </c>
      <c r="BI145" s="149">
        <f t="shared" si="8"/>
        <v>0</v>
      </c>
      <c r="BJ145" s="17" t="s">
        <v>94</v>
      </c>
      <c r="BK145" s="149">
        <f t="shared" si="9"/>
        <v>0</v>
      </c>
      <c r="BL145" s="17" t="s">
        <v>863</v>
      </c>
      <c r="BM145" s="148" t="s">
        <v>2272</v>
      </c>
    </row>
    <row r="146" spans="2:65" s="1" customFormat="1" ht="21.75" customHeight="1">
      <c r="B146" s="33"/>
      <c r="C146" s="137" t="s">
        <v>281</v>
      </c>
      <c r="D146" s="137" t="s">
        <v>185</v>
      </c>
      <c r="E146" s="138" t="s">
        <v>2273</v>
      </c>
      <c r="F146" s="139" t="s">
        <v>2274</v>
      </c>
      <c r="G146" s="140" t="s">
        <v>539</v>
      </c>
      <c r="H146" s="141">
        <v>197</v>
      </c>
      <c r="I146" s="142"/>
      <c r="J146" s="143">
        <f t="shared" si="0"/>
        <v>0</v>
      </c>
      <c r="K146" s="139" t="s">
        <v>705</v>
      </c>
      <c r="L146" s="33"/>
      <c r="M146" s="144" t="s">
        <v>1</v>
      </c>
      <c r="N146" s="145" t="s">
        <v>52</v>
      </c>
      <c r="P146" s="146">
        <f t="shared" si="1"/>
        <v>0</v>
      </c>
      <c r="Q146" s="146">
        <v>0</v>
      </c>
      <c r="R146" s="146">
        <f t="shared" si="2"/>
        <v>0</v>
      </c>
      <c r="S146" s="146">
        <v>0</v>
      </c>
      <c r="T146" s="147">
        <f t="shared" si="3"/>
        <v>0</v>
      </c>
      <c r="AR146" s="148" t="s">
        <v>863</v>
      </c>
      <c r="AT146" s="148" t="s">
        <v>185</v>
      </c>
      <c r="AU146" s="148" t="s">
        <v>96</v>
      </c>
      <c r="AY146" s="17" t="s">
        <v>183</v>
      </c>
      <c r="BE146" s="149">
        <f t="shared" si="4"/>
        <v>0</v>
      </c>
      <c r="BF146" s="149">
        <f t="shared" si="5"/>
        <v>0</v>
      </c>
      <c r="BG146" s="149">
        <f t="shared" si="6"/>
        <v>0</v>
      </c>
      <c r="BH146" s="149">
        <f t="shared" si="7"/>
        <v>0</v>
      </c>
      <c r="BI146" s="149">
        <f t="shared" si="8"/>
        <v>0</v>
      </c>
      <c r="BJ146" s="17" t="s">
        <v>94</v>
      </c>
      <c r="BK146" s="149">
        <f t="shared" si="9"/>
        <v>0</v>
      </c>
      <c r="BL146" s="17" t="s">
        <v>863</v>
      </c>
      <c r="BM146" s="148" t="s">
        <v>2275</v>
      </c>
    </row>
    <row r="147" spans="2:65" s="1" customFormat="1" ht="16.5" customHeight="1">
      <c r="B147" s="33"/>
      <c r="C147" s="176" t="s">
        <v>8</v>
      </c>
      <c r="D147" s="176" t="s">
        <v>511</v>
      </c>
      <c r="E147" s="177" t="s">
        <v>2276</v>
      </c>
      <c r="F147" s="178" t="s">
        <v>2277</v>
      </c>
      <c r="G147" s="179" t="s">
        <v>539</v>
      </c>
      <c r="H147" s="180">
        <v>197</v>
      </c>
      <c r="I147" s="181"/>
      <c r="J147" s="182">
        <f t="shared" si="0"/>
        <v>0</v>
      </c>
      <c r="K147" s="178" t="s">
        <v>705</v>
      </c>
      <c r="L147" s="183"/>
      <c r="M147" s="184" t="s">
        <v>1</v>
      </c>
      <c r="N147" s="185" t="s">
        <v>52</v>
      </c>
      <c r="P147" s="146">
        <f t="shared" si="1"/>
        <v>0</v>
      </c>
      <c r="Q147" s="146">
        <v>9.1E-4</v>
      </c>
      <c r="R147" s="146">
        <f t="shared" si="2"/>
        <v>0.17927000000000001</v>
      </c>
      <c r="S147" s="146">
        <v>0</v>
      </c>
      <c r="T147" s="147">
        <f t="shared" si="3"/>
        <v>0</v>
      </c>
      <c r="AR147" s="148" t="s">
        <v>1021</v>
      </c>
      <c r="AT147" s="148" t="s">
        <v>511</v>
      </c>
      <c r="AU147" s="148" t="s">
        <v>96</v>
      </c>
      <c r="AY147" s="17" t="s">
        <v>183</v>
      </c>
      <c r="BE147" s="149">
        <f t="shared" si="4"/>
        <v>0</v>
      </c>
      <c r="BF147" s="149">
        <f t="shared" si="5"/>
        <v>0</v>
      </c>
      <c r="BG147" s="149">
        <f t="shared" si="6"/>
        <v>0</v>
      </c>
      <c r="BH147" s="149">
        <f t="shared" si="7"/>
        <v>0</v>
      </c>
      <c r="BI147" s="149">
        <f t="shared" si="8"/>
        <v>0</v>
      </c>
      <c r="BJ147" s="17" t="s">
        <v>94</v>
      </c>
      <c r="BK147" s="149">
        <f t="shared" si="9"/>
        <v>0</v>
      </c>
      <c r="BL147" s="17" t="s">
        <v>1021</v>
      </c>
      <c r="BM147" s="148" t="s">
        <v>2278</v>
      </c>
    </row>
    <row r="148" spans="2:65" s="12" customFormat="1" ht="11.25">
      <c r="B148" s="150"/>
      <c r="D148" s="151" t="s">
        <v>192</v>
      </c>
      <c r="E148" s="152" t="s">
        <v>1</v>
      </c>
      <c r="F148" s="153" t="s">
        <v>2235</v>
      </c>
      <c r="H148" s="154">
        <v>165</v>
      </c>
      <c r="I148" s="155"/>
      <c r="L148" s="150"/>
      <c r="M148" s="156"/>
      <c r="T148" s="157"/>
      <c r="AT148" s="152" t="s">
        <v>192</v>
      </c>
      <c r="AU148" s="152" t="s">
        <v>96</v>
      </c>
      <c r="AV148" s="12" t="s">
        <v>96</v>
      </c>
      <c r="AW148" s="12" t="s">
        <v>42</v>
      </c>
      <c r="AX148" s="12" t="s">
        <v>87</v>
      </c>
      <c r="AY148" s="152" t="s">
        <v>183</v>
      </c>
    </row>
    <row r="149" spans="2:65" s="12" customFormat="1" ht="11.25">
      <c r="B149" s="150"/>
      <c r="D149" s="151" t="s">
        <v>192</v>
      </c>
      <c r="E149" s="152" t="s">
        <v>1</v>
      </c>
      <c r="F149" s="153" t="s">
        <v>2279</v>
      </c>
      <c r="H149" s="154">
        <v>30</v>
      </c>
      <c r="I149" s="155"/>
      <c r="L149" s="150"/>
      <c r="M149" s="156"/>
      <c r="T149" s="157"/>
      <c r="AT149" s="152" t="s">
        <v>192</v>
      </c>
      <c r="AU149" s="152" t="s">
        <v>96</v>
      </c>
      <c r="AV149" s="12" t="s">
        <v>96</v>
      </c>
      <c r="AW149" s="12" t="s">
        <v>42</v>
      </c>
      <c r="AX149" s="12" t="s">
        <v>87</v>
      </c>
      <c r="AY149" s="152" t="s">
        <v>183</v>
      </c>
    </row>
    <row r="150" spans="2:65" s="12" customFormat="1" ht="11.25">
      <c r="B150" s="150"/>
      <c r="D150" s="151" t="s">
        <v>192</v>
      </c>
      <c r="E150" s="152" t="s">
        <v>1</v>
      </c>
      <c r="F150" s="153" t="s">
        <v>2280</v>
      </c>
      <c r="H150" s="154">
        <v>2</v>
      </c>
      <c r="I150" s="155"/>
      <c r="L150" s="150"/>
      <c r="M150" s="156"/>
      <c r="T150" s="157"/>
      <c r="AT150" s="152" t="s">
        <v>192</v>
      </c>
      <c r="AU150" s="152" t="s">
        <v>96</v>
      </c>
      <c r="AV150" s="12" t="s">
        <v>96</v>
      </c>
      <c r="AW150" s="12" t="s">
        <v>42</v>
      </c>
      <c r="AX150" s="12" t="s">
        <v>87</v>
      </c>
      <c r="AY150" s="152" t="s">
        <v>183</v>
      </c>
    </row>
    <row r="151" spans="2:65" s="1" customFormat="1" ht="16.5" customHeight="1">
      <c r="B151" s="33"/>
      <c r="C151" s="137" t="s">
        <v>290</v>
      </c>
      <c r="D151" s="137" t="s">
        <v>185</v>
      </c>
      <c r="E151" s="138" t="s">
        <v>2281</v>
      </c>
      <c r="F151" s="139" t="s">
        <v>2282</v>
      </c>
      <c r="G151" s="140" t="s">
        <v>539</v>
      </c>
      <c r="H151" s="141">
        <v>184</v>
      </c>
      <c r="I151" s="142"/>
      <c r="J151" s="143">
        <f>ROUND(I151*H151,2)</f>
        <v>0</v>
      </c>
      <c r="K151" s="139" t="s">
        <v>189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290</v>
      </c>
      <c r="AT151" s="148" t="s">
        <v>185</v>
      </c>
      <c r="AU151" s="148" t="s">
        <v>96</v>
      </c>
      <c r="AY151" s="17" t="s">
        <v>183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290</v>
      </c>
      <c r="BM151" s="148" t="s">
        <v>2283</v>
      </c>
    </row>
    <row r="152" spans="2:65" s="11" customFormat="1" ht="22.9" customHeight="1">
      <c r="B152" s="125"/>
      <c r="D152" s="126" t="s">
        <v>86</v>
      </c>
      <c r="E152" s="135" t="s">
        <v>2284</v>
      </c>
      <c r="F152" s="135" t="s">
        <v>2285</v>
      </c>
      <c r="I152" s="128"/>
      <c r="J152" s="136">
        <f>BK152</f>
        <v>0</v>
      </c>
      <c r="L152" s="125"/>
      <c r="M152" s="130"/>
      <c r="P152" s="131">
        <f>SUM(P153:P163)</f>
        <v>0</v>
      </c>
      <c r="R152" s="131">
        <f>SUM(R153:R163)</f>
        <v>3.252E-2</v>
      </c>
      <c r="T152" s="132">
        <f>SUM(T153:T163)</f>
        <v>0</v>
      </c>
      <c r="AR152" s="126" t="s">
        <v>203</v>
      </c>
      <c r="AT152" s="133" t="s">
        <v>86</v>
      </c>
      <c r="AU152" s="133" t="s">
        <v>94</v>
      </c>
      <c r="AY152" s="126" t="s">
        <v>183</v>
      </c>
      <c r="BK152" s="134">
        <f>SUM(BK153:BK163)</f>
        <v>0</v>
      </c>
    </row>
    <row r="153" spans="2:65" s="1" customFormat="1" ht="16.5" customHeight="1">
      <c r="B153" s="33"/>
      <c r="C153" s="137" t="s">
        <v>294</v>
      </c>
      <c r="D153" s="137" t="s">
        <v>185</v>
      </c>
      <c r="E153" s="138" t="s">
        <v>2286</v>
      </c>
      <c r="F153" s="139" t="s">
        <v>2287</v>
      </c>
      <c r="G153" s="140" t="s">
        <v>206</v>
      </c>
      <c r="H153" s="141">
        <v>4</v>
      </c>
      <c r="I153" s="142"/>
      <c r="J153" s="143">
        <f t="shared" ref="J153:J160" si="10">ROUND(I153*H153,2)</f>
        <v>0</v>
      </c>
      <c r="K153" s="139" t="s">
        <v>189</v>
      </c>
      <c r="L153" s="33"/>
      <c r="M153" s="144" t="s">
        <v>1</v>
      </c>
      <c r="N153" s="145" t="s">
        <v>52</v>
      </c>
      <c r="P153" s="146">
        <f t="shared" ref="P153:P160" si="11">O153*H153</f>
        <v>0</v>
      </c>
      <c r="Q153" s="146">
        <v>0</v>
      </c>
      <c r="R153" s="146">
        <f t="shared" ref="R153:R160" si="12">Q153*H153</f>
        <v>0</v>
      </c>
      <c r="S153" s="146">
        <v>0</v>
      </c>
      <c r="T153" s="147">
        <f t="shared" ref="T153:T160" si="13">S153*H153</f>
        <v>0</v>
      </c>
      <c r="AR153" s="148" t="s">
        <v>863</v>
      </c>
      <c r="AT153" s="148" t="s">
        <v>185</v>
      </c>
      <c r="AU153" s="148" t="s">
        <v>96</v>
      </c>
      <c r="AY153" s="17" t="s">
        <v>183</v>
      </c>
      <c r="BE153" s="149">
        <f t="shared" ref="BE153:BE160" si="14">IF(N153="základní",J153,0)</f>
        <v>0</v>
      </c>
      <c r="BF153" s="149">
        <f t="shared" ref="BF153:BF160" si="15">IF(N153="snížená",J153,0)</f>
        <v>0</v>
      </c>
      <c r="BG153" s="149">
        <f t="shared" ref="BG153:BG160" si="16">IF(N153="zákl. přenesená",J153,0)</f>
        <v>0</v>
      </c>
      <c r="BH153" s="149">
        <f t="shared" ref="BH153:BH160" si="17">IF(N153="sníž. přenesená",J153,0)</f>
        <v>0</v>
      </c>
      <c r="BI153" s="149">
        <f t="shared" ref="BI153:BI160" si="18">IF(N153="nulová",J153,0)</f>
        <v>0</v>
      </c>
      <c r="BJ153" s="17" t="s">
        <v>94</v>
      </c>
      <c r="BK153" s="149">
        <f t="shared" ref="BK153:BK160" si="19">ROUND(I153*H153,2)</f>
        <v>0</v>
      </c>
      <c r="BL153" s="17" t="s">
        <v>863</v>
      </c>
      <c r="BM153" s="148" t="s">
        <v>2288</v>
      </c>
    </row>
    <row r="154" spans="2:65" s="1" customFormat="1" ht="24.2" customHeight="1">
      <c r="B154" s="33"/>
      <c r="C154" s="176" t="s">
        <v>298</v>
      </c>
      <c r="D154" s="176" t="s">
        <v>511</v>
      </c>
      <c r="E154" s="177" t="s">
        <v>2289</v>
      </c>
      <c r="F154" s="178" t="s">
        <v>2290</v>
      </c>
      <c r="G154" s="179" t="s">
        <v>206</v>
      </c>
      <c r="H154" s="180">
        <v>4</v>
      </c>
      <c r="I154" s="181"/>
      <c r="J154" s="182">
        <f t="shared" si="10"/>
        <v>0</v>
      </c>
      <c r="K154" s="178" t="s">
        <v>705</v>
      </c>
      <c r="L154" s="183"/>
      <c r="M154" s="184" t="s">
        <v>1</v>
      </c>
      <c r="N154" s="185" t="s">
        <v>52</v>
      </c>
      <c r="P154" s="146">
        <f t="shared" si="11"/>
        <v>0</v>
      </c>
      <c r="Q154" s="146">
        <v>7.4999999999999997E-3</v>
      </c>
      <c r="R154" s="146">
        <f t="shared" si="12"/>
        <v>0.03</v>
      </c>
      <c r="S154" s="146">
        <v>0</v>
      </c>
      <c r="T154" s="147">
        <f t="shared" si="13"/>
        <v>0</v>
      </c>
      <c r="AR154" s="148" t="s">
        <v>1021</v>
      </c>
      <c r="AT154" s="148" t="s">
        <v>511</v>
      </c>
      <c r="AU154" s="148" t="s">
        <v>96</v>
      </c>
      <c r="AY154" s="17" t="s">
        <v>183</v>
      </c>
      <c r="BE154" s="149">
        <f t="shared" si="14"/>
        <v>0</v>
      </c>
      <c r="BF154" s="149">
        <f t="shared" si="15"/>
        <v>0</v>
      </c>
      <c r="BG154" s="149">
        <f t="shared" si="16"/>
        <v>0</v>
      </c>
      <c r="BH154" s="149">
        <f t="shared" si="17"/>
        <v>0</v>
      </c>
      <c r="BI154" s="149">
        <f t="shared" si="18"/>
        <v>0</v>
      </c>
      <c r="BJ154" s="17" t="s">
        <v>94</v>
      </c>
      <c r="BK154" s="149">
        <f t="shared" si="19"/>
        <v>0</v>
      </c>
      <c r="BL154" s="17" t="s">
        <v>1021</v>
      </c>
      <c r="BM154" s="148" t="s">
        <v>2291</v>
      </c>
    </row>
    <row r="155" spans="2:65" s="1" customFormat="1" ht="16.5" customHeight="1">
      <c r="B155" s="33"/>
      <c r="C155" s="137" t="s">
        <v>289</v>
      </c>
      <c r="D155" s="137" t="s">
        <v>185</v>
      </c>
      <c r="E155" s="138" t="s">
        <v>2292</v>
      </c>
      <c r="F155" s="139" t="s">
        <v>2293</v>
      </c>
      <c r="G155" s="140" t="s">
        <v>206</v>
      </c>
      <c r="H155" s="141">
        <v>4</v>
      </c>
      <c r="I155" s="142"/>
      <c r="J155" s="143">
        <f t="shared" si="10"/>
        <v>0</v>
      </c>
      <c r="K155" s="139" t="s">
        <v>189</v>
      </c>
      <c r="L155" s="33"/>
      <c r="M155" s="144" t="s">
        <v>1</v>
      </c>
      <c r="N155" s="145" t="s">
        <v>52</v>
      </c>
      <c r="P155" s="146">
        <f t="shared" si="11"/>
        <v>0</v>
      </c>
      <c r="Q155" s="146">
        <v>0</v>
      </c>
      <c r="R155" s="146">
        <f t="shared" si="12"/>
        <v>0</v>
      </c>
      <c r="S155" s="146">
        <v>0</v>
      </c>
      <c r="T155" s="147">
        <f t="shared" si="13"/>
        <v>0</v>
      </c>
      <c r="AR155" s="148" t="s">
        <v>863</v>
      </c>
      <c r="AT155" s="148" t="s">
        <v>185</v>
      </c>
      <c r="AU155" s="148" t="s">
        <v>96</v>
      </c>
      <c r="AY155" s="17" t="s">
        <v>183</v>
      </c>
      <c r="BE155" s="149">
        <f t="shared" si="14"/>
        <v>0</v>
      </c>
      <c r="BF155" s="149">
        <f t="shared" si="15"/>
        <v>0</v>
      </c>
      <c r="BG155" s="149">
        <f t="shared" si="16"/>
        <v>0</v>
      </c>
      <c r="BH155" s="149">
        <f t="shared" si="17"/>
        <v>0</v>
      </c>
      <c r="BI155" s="149">
        <f t="shared" si="18"/>
        <v>0</v>
      </c>
      <c r="BJ155" s="17" t="s">
        <v>94</v>
      </c>
      <c r="BK155" s="149">
        <f t="shared" si="19"/>
        <v>0</v>
      </c>
      <c r="BL155" s="17" t="s">
        <v>863</v>
      </c>
      <c r="BM155" s="148" t="s">
        <v>2294</v>
      </c>
    </row>
    <row r="156" spans="2:65" s="1" customFormat="1" ht="16.5" customHeight="1">
      <c r="B156" s="33"/>
      <c r="C156" s="176" t="s">
        <v>305</v>
      </c>
      <c r="D156" s="176" t="s">
        <v>511</v>
      </c>
      <c r="E156" s="177" t="s">
        <v>2295</v>
      </c>
      <c r="F156" s="178" t="s">
        <v>2296</v>
      </c>
      <c r="G156" s="179" t="s">
        <v>554</v>
      </c>
      <c r="H156" s="180">
        <v>4</v>
      </c>
      <c r="I156" s="181"/>
      <c r="J156" s="182">
        <f t="shared" si="10"/>
        <v>0</v>
      </c>
      <c r="K156" s="178" t="s">
        <v>705</v>
      </c>
      <c r="L156" s="183"/>
      <c r="M156" s="184" t="s">
        <v>1</v>
      </c>
      <c r="N156" s="185" t="s">
        <v>52</v>
      </c>
      <c r="P156" s="146">
        <f t="shared" si="11"/>
        <v>0</v>
      </c>
      <c r="Q156" s="146">
        <v>0</v>
      </c>
      <c r="R156" s="146">
        <f t="shared" si="12"/>
        <v>0</v>
      </c>
      <c r="S156" s="146">
        <v>0</v>
      </c>
      <c r="T156" s="147">
        <f t="shared" si="13"/>
        <v>0</v>
      </c>
      <c r="AR156" s="148" t="s">
        <v>1021</v>
      </c>
      <c r="AT156" s="148" t="s">
        <v>511</v>
      </c>
      <c r="AU156" s="148" t="s">
        <v>96</v>
      </c>
      <c r="AY156" s="17" t="s">
        <v>183</v>
      </c>
      <c r="BE156" s="149">
        <f t="shared" si="14"/>
        <v>0</v>
      </c>
      <c r="BF156" s="149">
        <f t="shared" si="15"/>
        <v>0</v>
      </c>
      <c r="BG156" s="149">
        <f t="shared" si="16"/>
        <v>0</v>
      </c>
      <c r="BH156" s="149">
        <f t="shared" si="17"/>
        <v>0</v>
      </c>
      <c r="BI156" s="149">
        <f t="shared" si="18"/>
        <v>0</v>
      </c>
      <c r="BJ156" s="17" t="s">
        <v>94</v>
      </c>
      <c r="BK156" s="149">
        <f t="shared" si="19"/>
        <v>0</v>
      </c>
      <c r="BL156" s="17" t="s">
        <v>1021</v>
      </c>
      <c r="BM156" s="148" t="s">
        <v>2297</v>
      </c>
    </row>
    <row r="157" spans="2:65" s="1" customFormat="1" ht="16.5" customHeight="1">
      <c r="B157" s="33"/>
      <c r="C157" s="137" t="s">
        <v>7</v>
      </c>
      <c r="D157" s="137" t="s">
        <v>185</v>
      </c>
      <c r="E157" s="138" t="s">
        <v>2298</v>
      </c>
      <c r="F157" s="139" t="s">
        <v>2299</v>
      </c>
      <c r="G157" s="140" t="s">
        <v>206</v>
      </c>
      <c r="H157" s="141">
        <v>4</v>
      </c>
      <c r="I157" s="142"/>
      <c r="J157" s="143">
        <f t="shared" si="10"/>
        <v>0</v>
      </c>
      <c r="K157" s="139" t="s">
        <v>189</v>
      </c>
      <c r="L157" s="33"/>
      <c r="M157" s="144" t="s">
        <v>1</v>
      </c>
      <c r="N157" s="145" t="s">
        <v>52</v>
      </c>
      <c r="P157" s="146">
        <f t="shared" si="11"/>
        <v>0</v>
      </c>
      <c r="Q157" s="146">
        <v>0</v>
      </c>
      <c r="R157" s="146">
        <f t="shared" si="12"/>
        <v>0</v>
      </c>
      <c r="S157" s="146">
        <v>0</v>
      </c>
      <c r="T157" s="147">
        <f t="shared" si="13"/>
        <v>0</v>
      </c>
      <c r="AR157" s="148" t="s">
        <v>863</v>
      </c>
      <c r="AT157" s="148" t="s">
        <v>185</v>
      </c>
      <c r="AU157" s="148" t="s">
        <v>96</v>
      </c>
      <c r="AY157" s="17" t="s">
        <v>183</v>
      </c>
      <c r="BE157" s="149">
        <f t="shared" si="14"/>
        <v>0</v>
      </c>
      <c r="BF157" s="149">
        <f t="shared" si="15"/>
        <v>0</v>
      </c>
      <c r="BG157" s="149">
        <f t="shared" si="16"/>
        <v>0</v>
      </c>
      <c r="BH157" s="149">
        <f t="shared" si="17"/>
        <v>0</v>
      </c>
      <c r="BI157" s="149">
        <f t="shared" si="18"/>
        <v>0</v>
      </c>
      <c r="BJ157" s="17" t="s">
        <v>94</v>
      </c>
      <c r="BK157" s="149">
        <f t="shared" si="19"/>
        <v>0</v>
      </c>
      <c r="BL157" s="17" t="s">
        <v>863</v>
      </c>
      <c r="BM157" s="148" t="s">
        <v>2300</v>
      </c>
    </row>
    <row r="158" spans="2:65" s="1" customFormat="1" ht="24.2" customHeight="1">
      <c r="B158" s="33"/>
      <c r="C158" s="176" t="s">
        <v>312</v>
      </c>
      <c r="D158" s="176" t="s">
        <v>511</v>
      </c>
      <c r="E158" s="177" t="s">
        <v>2301</v>
      </c>
      <c r="F158" s="178" t="s">
        <v>2302</v>
      </c>
      <c r="G158" s="179" t="s">
        <v>554</v>
      </c>
      <c r="H158" s="180">
        <v>4</v>
      </c>
      <c r="I158" s="181"/>
      <c r="J158" s="182">
        <f t="shared" si="10"/>
        <v>0</v>
      </c>
      <c r="K158" s="178" t="s">
        <v>705</v>
      </c>
      <c r="L158" s="183"/>
      <c r="M158" s="184" t="s">
        <v>1</v>
      </c>
      <c r="N158" s="185" t="s">
        <v>52</v>
      </c>
      <c r="P158" s="146">
        <f t="shared" si="11"/>
        <v>0</v>
      </c>
      <c r="Q158" s="146">
        <v>0</v>
      </c>
      <c r="R158" s="146">
        <f t="shared" si="12"/>
        <v>0</v>
      </c>
      <c r="S158" s="146">
        <v>0</v>
      </c>
      <c r="T158" s="147">
        <f t="shared" si="13"/>
        <v>0</v>
      </c>
      <c r="AR158" s="148" t="s">
        <v>2303</v>
      </c>
      <c r="AT158" s="148" t="s">
        <v>511</v>
      </c>
      <c r="AU158" s="148" t="s">
        <v>96</v>
      </c>
      <c r="AY158" s="17" t="s">
        <v>183</v>
      </c>
      <c r="BE158" s="149">
        <f t="shared" si="14"/>
        <v>0</v>
      </c>
      <c r="BF158" s="149">
        <f t="shared" si="15"/>
        <v>0</v>
      </c>
      <c r="BG158" s="149">
        <f t="shared" si="16"/>
        <v>0</v>
      </c>
      <c r="BH158" s="149">
        <f t="shared" si="17"/>
        <v>0</v>
      </c>
      <c r="BI158" s="149">
        <f t="shared" si="18"/>
        <v>0</v>
      </c>
      <c r="BJ158" s="17" t="s">
        <v>94</v>
      </c>
      <c r="BK158" s="149">
        <f t="shared" si="19"/>
        <v>0</v>
      </c>
      <c r="BL158" s="17" t="s">
        <v>863</v>
      </c>
      <c r="BM158" s="148" t="s">
        <v>2304</v>
      </c>
    </row>
    <row r="159" spans="2:65" s="1" customFormat="1" ht="16.5" customHeight="1">
      <c r="B159" s="33"/>
      <c r="C159" s="176" t="s">
        <v>316</v>
      </c>
      <c r="D159" s="176" t="s">
        <v>511</v>
      </c>
      <c r="E159" s="177" t="s">
        <v>2305</v>
      </c>
      <c r="F159" s="178" t="s">
        <v>2306</v>
      </c>
      <c r="G159" s="179" t="s">
        <v>206</v>
      </c>
      <c r="H159" s="180">
        <v>4</v>
      </c>
      <c r="I159" s="181"/>
      <c r="J159" s="182">
        <f t="shared" si="10"/>
        <v>0</v>
      </c>
      <c r="K159" s="178" t="s">
        <v>189</v>
      </c>
      <c r="L159" s="183"/>
      <c r="M159" s="184" t="s">
        <v>1</v>
      </c>
      <c r="N159" s="185" t="s">
        <v>52</v>
      </c>
      <c r="P159" s="146">
        <f t="shared" si="11"/>
        <v>0</v>
      </c>
      <c r="Q159" s="146">
        <v>3.0000000000000001E-5</v>
      </c>
      <c r="R159" s="146">
        <f t="shared" si="12"/>
        <v>1.2E-4</v>
      </c>
      <c r="S159" s="146">
        <v>0</v>
      </c>
      <c r="T159" s="147">
        <f t="shared" si="13"/>
        <v>0</v>
      </c>
      <c r="AR159" s="148" t="s">
        <v>2303</v>
      </c>
      <c r="AT159" s="148" t="s">
        <v>511</v>
      </c>
      <c r="AU159" s="148" t="s">
        <v>96</v>
      </c>
      <c r="AY159" s="17" t="s">
        <v>183</v>
      </c>
      <c r="BE159" s="149">
        <f t="shared" si="14"/>
        <v>0</v>
      </c>
      <c r="BF159" s="149">
        <f t="shared" si="15"/>
        <v>0</v>
      </c>
      <c r="BG159" s="149">
        <f t="shared" si="16"/>
        <v>0</v>
      </c>
      <c r="BH159" s="149">
        <f t="shared" si="17"/>
        <v>0</v>
      </c>
      <c r="BI159" s="149">
        <f t="shared" si="18"/>
        <v>0</v>
      </c>
      <c r="BJ159" s="17" t="s">
        <v>94</v>
      </c>
      <c r="BK159" s="149">
        <f t="shared" si="19"/>
        <v>0</v>
      </c>
      <c r="BL159" s="17" t="s">
        <v>863</v>
      </c>
      <c r="BM159" s="148" t="s">
        <v>2307</v>
      </c>
    </row>
    <row r="160" spans="2:65" s="1" customFormat="1" ht="16.5" customHeight="1">
      <c r="B160" s="33"/>
      <c r="C160" s="176" t="s">
        <v>320</v>
      </c>
      <c r="D160" s="176" t="s">
        <v>511</v>
      </c>
      <c r="E160" s="177" t="s">
        <v>2308</v>
      </c>
      <c r="F160" s="178" t="s">
        <v>2309</v>
      </c>
      <c r="G160" s="179" t="s">
        <v>539</v>
      </c>
      <c r="H160" s="180">
        <v>20</v>
      </c>
      <c r="I160" s="181"/>
      <c r="J160" s="182">
        <f t="shared" si="10"/>
        <v>0</v>
      </c>
      <c r="K160" s="178" t="s">
        <v>189</v>
      </c>
      <c r="L160" s="183"/>
      <c r="M160" s="184" t="s">
        <v>1</v>
      </c>
      <c r="N160" s="185" t="s">
        <v>52</v>
      </c>
      <c r="P160" s="146">
        <f t="shared" si="11"/>
        <v>0</v>
      </c>
      <c r="Q160" s="146">
        <v>1.2E-4</v>
      </c>
      <c r="R160" s="146">
        <f t="shared" si="12"/>
        <v>2.4000000000000002E-3</v>
      </c>
      <c r="S160" s="146">
        <v>0</v>
      </c>
      <c r="T160" s="147">
        <f t="shared" si="13"/>
        <v>0</v>
      </c>
      <c r="AR160" s="148" t="s">
        <v>2303</v>
      </c>
      <c r="AT160" s="148" t="s">
        <v>511</v>
      </c>
      <c r="AU160" s="148" t="s">
        <v>96</v>
      </c>
      <c r="AY160" s="17" t="s">
        <v>183</v>
      </c>
      <c r="BE160" s="149">
        <f t="shared" si="14"/>
        <v>0</v>
      </c>
      <c r="BF160" s="149">
        <f t="shared" si="15"/>
        <v>0</v>
      </c>
      <c r="BG160" s="149">
        <f t="shared" si="16"/>
        <v>0</v>
      </c>
      <c r="BH160" s="149">
        <f t="shared" si="17"/>
        <v>0</v>
      </c>
      <c r="BI160" s="149">
        <f t="shared" si="18"/>
        <v>0</v>
      </c>
      <c r="BJ160" s="17" t="s">
        <v>94</v>
      </c>
      <c r="BK160" s="149">
        <f t="shared" si="19"/>
        <v>0</v>
      </c>
      <c r="BL160" s="17" t="s">
        <v>863</v>
      </c>
      <c r="BM160" s="148" t="s">
        <v>2310</v>
      </c>
    </row>
    <row r="161" spans="2:65" s="12" customFormat="1" ht="11.25">
      <c r="B161" s="150"/>
      <c r="D161" s="151" t="s">
        <v>192</v>
      </c>
      <c r="E161" s="152" t="s">
        <v>1</v>
      </c>
      <c r="F161" s="153" t="s">
        <v>2311</v>
      </c>
      <c r="H161" s="154">
        <v>20</v>
      </c>
      <c r="I161" s="155"/>
      <c r="L161" s="150"/>
      <c r="M161" s="156"/>
      <c r="T161" s="157"/>
      <c r="AT161" s="152" t="s">
        <v>192</v>
      </c>
      <c r="AU161" s="152" t="s">
        <v>96</v>
      </c>
      <c r="AV161" s="12" t="s">
        <v>96</v>
      </c>
      <c r="AW161" s="12" t="s">
        <v>42</v>
      </c>
      <c r="AX161" s="12" t="s">
        <v>94</v>
      </c>
      <c r="AY161" s="152" t="s">
        <v>183</v>
      </c>
    </row>
    <row r="162" spans="2:65" s="1" customFormat="1" ht="16.5" customHeight="1">
      <c r="B162" s="33"/>
      <c r="C162" s="137" t="s">
        <v>324</v>
      </c>
      <c r="D162" s="137" t="s">
        <v>185</v>
      </c>
      <c r="E162" s="138" t="s">
        <v>2312</v>
      </c>
      <c r="F162" s="139" t="s">
        <v>2313</v>
      </c>
      <c r="G162" s="140" t="s">
        <v>2314</v>
      </c>
      <c r="H162" s="141">
        <v>1</v>
      </c>
      <c r="I162" s="142"/>
      <c r="J162" s="143">
        <f>ROUND(I162*H162,2)</f>
        <v>0</v>
      </c>
      <c r="K162" s="139" t="s">
        <v>189</v>
      </c>
      <c r="L162" s="33"/>
      <c r="M162" s="144" t="s">
        <v>1</v>
      </c>
      <c r="N162" s="145" t="s">
        <v>52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863</v>
      </c>
      <c r="AT162" s="148" t="s">
        <v>185</v>
      </c>
      <c r="AU162" s="148" t="s">
        <v>96</v>
      </c>
      <c r="AY162" s="17" t="s">
        <v>183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94</v>
      </c>
      <c r="BK162" s="149">
        <f>ROUND(I162*H162,2)</f>
        <v>0</v>
      </c>
      <c r="BL162" s="17" t="s">
        <v>863</v>
      </c>
      <c r="BM162" s="148" t="s">
        <v>2315</v>
      </c>
    </row>
    <row r="163" spans="2:65" s="1" customFormat="1" ht="16.5" customHeight="1">
      <c r="B163" s="33"/>
      <c r="C163" s="137" t="s">
        <v>328</v>
      </c>
      <c r="D163" s="137" t="s">
        <v>185</v>
      </c>
      <c r="E163" s="138" t="s">
        <v>2316</v>
      </c>
      <c r="F163" s="139" t="s">
        <v>2317</v>
      </c>
      <c r="G163" s="140" t="s">
        <v>206</v>
      </c>
      <c r="H163" s="141">
        <v>4</v>
      </c>
      <c r="I163" s="142"/>
      <c r="J163" s="143">
        <f>ROUND(I163*H163,2)</f>
        <v>0</v>
      </c>
      <c r="K163" s="139" t="s">
        <v>705</v>
      </c>
      <c r="L163" s="33"/>
      <c r="M163" s="144" t="s">
        <v>1</v>
      </c>
      <c r="N163" s="145" t="s">
        <v>52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863</v>
      </c>
      <c r="AT163" s="148" t="s">
        <v>185</v>
      </c>
      <c r="AU163" s="148" t="s">
        <v>96</v>
      </c>
      <c r="AY163" s="17" t="s">
        <v>183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94</v>
      </c>
      <c r="BK163" s="149">
        <f>ROUND(I163*H163,2)</f>
        <v>0</v>
      </c>
      <c r="BL163" s="17" t="s">
        <v>863</v>
      </c>
      <c r="BM163" s="148" t="s">
        <v>2318</v>
      </c>
    </row>
    <row r="164" spans="2:65" s="11" customFormat="1" ht="25.9" customHeight="1">
      <c r="B164" s="125"/>
      <c r="D164" s="126" t="s">
        <v>86</v>
      </c>
      <c r="E164" s="127" t="s">
        <v>2319</v>
      </c>
      <c r="F164" s="127" t="s">
        <v>2320</v>
      </c>
      <c r="I164" s="128"/>
      <c r="J164" s="129">
        <f>BK164</f>
        <v>0</v>
      </c>
      <c r="L164" s="125"/>
      <c r="M164" s="130"/>
      <c r="P164" s="131">
        <f>SUM(P165:P194)</f>
        <v>0</v>
      </c>
      <c r="R164" s="131">
        <f>SUM(R165:R194)</f>
        <v>18.065181099999997</v>
      </c>
      <c r="T164" s="132">
        <f>SUM(T165:T194)</f>
        <v>0</v>
      </c>
      <c r="AR164" s="126" t="s">
        <v>203</v>
      </c>
      <c r="AT164" s="133" t="s">
        <v>86</v>
      </c>
      <c r="AU164" s="133" t="s">
        <v>87</v>
      </c>
      <c r="AY164" s="126" t="s">
        <v>183</v>
      </c>
      <c r="BK164" s="134">
        <f>SUM(BK165:BK194)</f>
        <v>0</v>
      </c>
    </row>
    <row r="165" spans="2:65" s="1" customFormat="1" ht="16.5" customHeight="1">
      <c r="B165" s="33"/>
      <c r="C165" s="137" t="s">
        <v>333</v>
      </c>
      <c r="D165" s="137" t="s">
        <v>185</v>
      </c>
      <c r="E165" s="138" t="s">
        <v>2321</v>
      </c>
      <c r="F165" s="139" t="s">
        <v>2322</v>
      </c>
      <c r="G165" s="140" t="s">
        <v>2323</v>
      </c>
      <c r="H165" s="141">
        <v>0.153</v>
      </c>
      <c r="I165" s="142"/>
      <c r="J165" s="143">
        <f>ROUND(I165*H165,2)</f>
        <v>0</v>
      </c>
      <c r="K165" s="139" t="s">
        <v>189</v>
      </c>
      <c r="L165" s="33"/>
      <c r="M165" s="144" t="s">
        <v>1</v>
      </c>
      <c r="N165" s="145" t="s">
        <v>52</v>
      </c>
      <c r="P165" s="146">
        <f>O165*H165</f>
        <v>0</v>
      </c>
      <c r="Q165" s="146">
        <v>8.8000000000000005E-3</v>
      </c>
      <c r="R165" s="146">
        <f>Q165*H165</f>
        <v>1.3464E-3</v>
      </c>
      <c r="S165" s="146">
        <v>0</v>
      </c>
      <c r="T165" s="147">
        <f>S165*H165</f>
        <v>0</v>
      </c>
      <c r="AR165" s="148" t="s">
        <v>863</v>
      </c>
      <c r="AT165" s="148" t="s">
        <v>185</v>
      </c>
      <c r="AU165" s="148" t="s">
        <v>94</v>
      </c>
      <c r="AY165" s="17" t="s">
        <v>183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94</v>
      </c>
      <c r="BK165" s="149">
        <f>ROUND(I165*H165,2)</f>
        <v>0</v>
      </c>
      <c r="BL165" s="17" t="s">
        <v>863</v>
      </c>
      <c r="BM165" s="148" t="s">
        <v>2324</v>
      </c>
    </row>
    <row r="166" spans="2:65" s="1" customFormat="1" ht="16.5" customHeight="1">
      <c r="B166" s="33"/>
      <c r="C166" s="137" t="s">
        <v>338</v>
      </c>
      <c r="D166" s="137" t="s">
        <v>185</v>
      </c>
      <c r="E166" s="138" t="s">
        <v>2325</v>
      </c>
      <c r="F166" s="139" t="s">
        <v>2326</v>
      </c>
      <c r="G166" s="140" t="s">
        <v>2323</v>
      </c>
      <c r="H166" s="141">
        <v>0.153</v>
      </c>
      <c r="I166" s="142"/>
      <c r="J166" s="143">
        <f>ROUND(I166*H166,2)</f>
        <v>0</v>
      </c>
      <c r="K166" s="139" t="s">
        <v>189</v>
      </c>
      <c r="L166" s="33"/>
      <c r="M166" s="144" t="s">
        <v>1</v>
      </c>
      <c r="N166" s="145" t="s">
        <v>52</v>
      </c>
      <c r="P166" s="146">
        <f>O166*H166</f>
        <v>0</v>
      </c>
      <c r="Q166" s="146">
        <v>9.9000000000000008E-3</v>
      </c>
      <c r="R166" s="146">
        <f>Q166*H166</f>
        <v>1.5147000000000001E-3</v>
      </c>
      <c r="S166" s="146">
        <v>0</v>
      </c>
      <c r="T166" s="147">
        <f>S166*H166</f>
        <v>0</v>
      </c>
      <c r="AR166" s="148" t="s">
        <v>863</v>
      </c>
      <c r="AT166" s="148" t="s">
        <v>185</v>
      </c>
      <c r="AU166" s="148" t="s">
        <v>94</v>
      </c>
      <c r="AY166" s="17" t="s">
        <v>183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94</v>
      </c>
      <c r="BK166" s="149">
        <f>ROUND(I166*H166,2)</f>
        <v>0</v>
      </c>
      <c r="BL166" s="17" t="s">
        <v>863</v>
      </c>
      <c r="BM166" s="148" t="s">
        <v>2327</v>
      </c>
    </row>
    <row r="167" spans="2:65" s="1" customFormat="1" ht="16.5" customHeight="1">
      <c r="B167" s="33"/>
      <c r="C167" s="137" t="s">
        <v>343</v>
      </c>
      <c r="D167" s="137" t="s">
        <v>185</v>
      </c>
      <c r="E167" s="138" t="s">
        <v>2328</v>
      </c>
      <c r="F167" s="139" t="s">
        <v>2329</v>
      </c>
      <c r="G167" s="140" t="s">
        <v>206</v>
      </c>
      <c r="H167" s="141">
        <v>4</v>
      </c>
      <c r="I167" s="142"/>
      <c r="J167" s="143">
        <f>ROUND(I167*H167,2)</f>
        <v>0</v>
      </c>
      <c r="K167" s="139" t="s">
        <v>705</v>
      </c>
      <c r="L167" s="33"/>
      <c r="M167" s="144" t="s">
        <v>1</v>
      </c>
      <c r="N167" s="145" t="s">
        <v>52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AR167" s="148" t="s">
        <v>863</v>
      </c>
      <c r="AT167" s="148" t="s">
        <v>185</v>
      </c>
      <c r="AU167" s="148" t="s">
        <v>94</v>
      </c>
      <c r="AY167" s="17" t="s">
        <v>183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94</v>
      </c>
      <c r="BK167" s="149">
        <f>ROUND(I167*H167,2)</f>
        <v>0</v>
      </c>
      <c r="BL167" s="17" t="s">
        <v>863</v>
      </c>
      <c r="BM167" s="148" t="s">
        <v>2330</v>
      </c>
    </row>
    <row r="168" spans="2:65" s="1" customFormat="1" ht="16.5" customHeight="1">
      <c r="B168" s="33"/>
      <c r="C168" s="137" t="s">
        <v>348</v>
      </c>
      <c r="D168" s="137" t="s">
        <v>185</v>
      </c>
      <c r="E168" s="138" t="s">
        <v>2331</v>
      </c>
      <c r="F168" s="139" t="s">
        <v>2332</v>
      </c>
      <c r="G168" s="140" t="s">
        <v>514</v>
      </c>
      <c r="H168" s="141">
        <v>1.296</v>
      </c>
      <c r="I168" s="142"/>
      <c r="J168" s="143">
        <f>ROUND(I168*H168,2)</f>
        <v>0</v>
      </c>
      <c r="K168" s="139" t="s">
        <v>189</v>
      </c>
      <c r="L168" s="33"/>
      <c r="M168" s="144" t="s">
        <v>1</v>
      </c>
      <c r="N168" s="145" t="s">
        <v>52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863</v>
      </c>
      <c r="AT168" s="148" t="s">
        <v>185</v>
      </c>
      <c r="AU168" s="148" t="s">
        <v>94</v>
      </c>
      <c r="AY168" s="17" t="s">
        <v>183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94</v>
      </c>
      <c r="BK168" s="149">
        <f>ROUND(I168*H168,2)</f>
        <v>0</v>
      </c>
      <c r="BL168" s="17" t="s">
        <v>863</v>
      </c>
      <c r="BM168" s="148" t="s">
        <v>2333</v>
      </c>
    </row>
    <row r="169" spans="2:65" s="12" customFormat="1" ht="11.25">
      <c r="B169" s="150"/>
      <c r="D169" s="151" t="s">
        <v>192</v>
      </c>
      <c r="E169" s="152" t="s">
        <v>1</v>
      </c>
      <c r="F169" s="153" t="s">
        <v>2334</v>
      </c>
      <c r="H169" s="154">
        <v>1.296</v>
      </c>
      <c r="I169" s="155"/>
      <c r="L169" s="150"/>
      <c r="M169" s="156"/>
      <c r="T169" s="157"/>
      <c r="AT169" s="152" t="s">
        <v>192</v>
      </c>
      <c r="AU169" s="152" t="s">
        <v>94</v>
      </c>
      <c r="AV169" s="12" t="s">
        <v>96</v>
      </c>
      <c r="AW169" s="12" t="s">
        <v>42</v>
      </c>
      <c r="AX169" s="12" t="s">
        <v>94</v>
      </c>
      <c r="AY169" s="152" t="s">
        <v>183</v>
      </c>
    </row>
    <row r="170" spans="2:65" s="1" customFormat="1" ht="16.5" customHeight="1">
      <c r="B170" s="33"/>
      <c r="C170" s="137" t="s">
        <v>353</v>
      </c>
      <c r="D170" s="137" t="s">
        <v>185</v>
      </c>
      <c r="E170" s="138" t="s">
        <v>2335</v>
      </c>
      <c r="F170" s="139" t="s">
        <v>2336</v>
      </c>
      <c r="G170" s="140" t="s">
        <v>539</v>
      </c>
      <c r="H170" s="141">
        <v>130</v>
      </c>
      <c r="I170" s="142"/>
      <c r="J170" s="143">
        <f>ROUND(I170*H170,2)</f>
        <v>0</v>
      </c>
      <c r="K170" s="139" t="s">
        <v>189</v>
      </c>
      <c r="L170" s="33"/>
      <c r="M170" s="144" t="s">
        <v>1</v>
      </c>
      <c r="N170" s="145" t="s">
        <v>52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863</v>
      </c>
      <c r="AT170" s="148" t="s">
        <v>185</v>
      </c>
      <c r="AU170" s="148" t="s">
        <v>94</v>
      </c>
      <c r="AY170" s="17" t="s">
        <v>183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94</v>
      </c>
      <c r="BK170" s="149">
        <f>ROUND(I170*H170,2)</f>
        <v>0</v>
      </c>
      <c r="BL170" s="17" t="s">
        <v>863</v>
      </c>
      <c r="BM170" s="148" t="s">
        <v>2337</v>
      </c>
    </row>
    <row r="171" spans="2:65" s="1" customFormat="1" ht="16.5" customHeight="1">
      <c r="B171" s="33"/>
      <c r="C171" s="137" t="s">
        <v>357</v>
      </c>
      <c r="D171" s="137" t="s">
        <v>185</v>
      </c>
      <c r="E171" s="138" t="s">
        <v>2338</v>
      </c>
      <c r="F171" s="139" t="s">
        <v>2339</v>
      </c>
      <c r="G171" s="140" t="s">
        <v>539</v>
      </c>
      <c r="H171" s="141">
        <v>23</v>
      </c>
      <c r="I171" s="142"/>
      <c r="J171" s="143">
        <f>ROUND(I171*H171,2)</f>
        <v>0</v>
      </c>
      <c r="K171" s="139" t="s">
        <v>189</v>
      </c>
      <c r="L171" s="33"/>
      <c r="M171" s="144" t="s">
        <v>1</v>
      </c>
      <c r="N171" s="145" t="s">
        <v>52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863</v>
      </c>
      <c r="AT171" s="148" t="s">
        <v>185</v>
      </c>
      <c r="AU171" s="148" t="s">
        <v>94</v>
      </c>
      <c r="AY171" s="17" t="s">
        <v>183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94</v>
      </c>
      <c r="BK171" s="149">
        <f>ROUND(I171*H171,2)</f>
        <v>0</v>
      </c>
      <c r="BL171" s="17" t="s">
        <v>863</v>
      </c>
      <c r="BM171" s="148" t="s">
        <v>2340</v>
      </c>
    </row>
    <row r="172" spans="2:65" s="12" customFormat="1" ht="11.25">
      <c r="B172" s="150"/>
      <c r="D172" s="151" t="s">
        <v>192</v>
      </c>
      <c r="E172" s="152" t="s">
        <v>1</v>
      </c>
      <c r="F172" s="153" t="s">
        <v>2341</v>
      </c>
      <c r="H172" s="154">
        <v>13</v>
      </c>
      <c r="I172" s="155"/>
      <c r="L172" s="150"/>
      <c r="M172" s="156"/>
      <c r="T172" s="157"/>
      <c r="AT172" s="152" t="s">
        <v>192</v>
      </c>
      <c r="AU172" s="152" t="s">
        <v>94</v>
      </c>
      <c r="AV172" s="12" t="s">
        <v>96</v>
      </c>
      <c r="AW172" s="12" t="s">
        <v>42</v>
      </c>
      <c r="AX172" s="12" t="s">
        <v>87</v>
      </c>
      <c r="AY172" s="152" t="s">
        <v>183</v>
      </c>
    </row>
    <row r="173" spans="2:65" s="12" customFormat="1" ht="11.25">
      <c r="B173" s="150"/>
      <c r="D173" s="151" t="s">
        <v>192</v>
      </c>
      <c r="E173" s="152" t="s">
        <v>1</v>
      </c>
      <c r="F173" s="153" t="s">
        <v>2342</v>
      </c>
      <c r="H173" s="154">
        <v>10</v>
      </c>
      <c r="I173" s="155"/>
      <c r="L173" s="150"/>
      <c r="M173" s="156"/>
      <c r="T173" s="157"/>
      <c r="AT173" s="152" t="s">
        <v>192</v>
      </c>
      <c r="AU173" s="152" t="s">
        <v>94</v>
      </c>
      <c r="AV173" s="12" t="s">
        <v>96</v>
      </c>
      <c r="AW173" s="12" t="s">
        <v>42</v>
      </c>
      <c r="AX173" s="12" t="s">
        <v>87</v>
      </c>
      <c r="AY173" s="152" t="s">
        <v>183</v>
      </c>
    </row>
    <row r="174" spans="2:65" s="1" customFormat="1" ht="16.5" customHeight="1">
      <c r="B174" s="33"/>
      <c r="C174" s="137" t="s">
        <v>361</v>
      </c>
      <c r="D174" s="137" t="s">
        <v>185</v>
      </c>
      <c r="E174" s="138" t="s">
        <v>2343</v>
      </c>
      <c r="F174" s="139" t="s">
        <v>2344</v>
      </c>
      <c r="G174" s="140" t="s">
        <v>514</v>
      </c>
      <c r="H174" s="141">
        <v>3</v>
      </c>
      <c r="I174" s="142"/>
      <c r="J174" s="143">
        <f t="shared" ref="J174:J186" si="20">ROUND(I174*H174,2)</f>
        <v>0</v>
      </c>
      <c r="K174" s="139" t="s">
        <v>189</v>
      </c>
      <c r="L174" s="33"/>
      <c r="M174" s="144" t="s">
        <v>1</v>
      </c>
      <c r="N174" s="145" t="s">
        <v>52</v>
      </c>
      <c r="P174" s="146">
        <f t="shared" ref="P174:P186" si="21">O174*H174</f>
        <v>0</v>
      </c>
      <c r="Q174" s="146">
        <v>0</v>
      </c>
      <c r="R174" s="146">
        <f t="shared" ref="R174:R186" si="22">Q174*H174</f>
        <v>0</v>
      </c>
      <c r="S174" s="146">
        <v>0</v>
      </c>
      <c r="T174" s="147">
        <f t="shared" ref="T174:T186" si="23">S174*H174</f>
        <v>0</v>
      </c>
      <c r="AR174" s="148" t="s">
        <v>863</v>
      </c>
      <c r="AT174" s="148" t="s">
        <v>185</v>
      </c>
      <c r="AU174" s="148" t="s">
        <v>94</v>
      </c>
      <c r="AY174" s="17" t="s">
        <v>183</v>
      </c>
      <c r="BE174" s="149">
        <f t="shared" ref="BE174:BE186" si="24">IF(N174="základní",J174,0)</f>
        <v>0</v>
      </c>
      <c r="BF174" s="149">
        <f t="shared" ref="BF174:BF186" si="25">IF(N174="snížená",J174,0)</f>
        <v>0</v>
      </c>
      <c r="BG174" s="149">
        <f t="shared" ref="BG174:BG186" si="26">IF(N174="zákl. přenesená",J174,0)</f>
        <v>0</v>
      </c>
      <c r="BH174" s="149">
        <f t="shared" ref="BH174:BH186" si="27">IF(N174="sníž. přenesená",J174,0)</f>
        <v>0</v>
      </c>
      <c r="BI174" s="149">
        <f t="shared" ref="BI174:BI186" si="28">IF(N174="nulová",J174,0)</f>
        <v>0</v>
      </c>
      <c r="BJ174" s="17" t="s">
        <v>94</v>
      </c>
      <c r="BK174" s="149">
        <f t="shared" ref="BK174:BK186" si="29">ROUND(I174*H174,2)</f>
        <v>0</v>
      </c>
      <c r="BL174" s="17" t="s">
        <v>863</v>
      </c>
      <c r="BM174" s="148" t="s">
        <v>2345</v>
      </c>
    </row>
    <row r="175" spans="2:65" s="1" customFormat="1" ht="21.75" customHeight="1">
      <c r="B175" s="33"/>
      <c r="C175" s="137" t="s">
        <v>365</v>
      </c>
      <c r="D175" s="137" t="s">
        <v>185</v>
      </c>
      <c r="E175" s="138" t="s">
        <v>2346</v>
      </c>
      <c r="F175" s="139" t="s">
        <v>2347</v>
      </c>
      <c r="G175" s="140" t="s">
        <v>539</v>
      </c>
      <c r="H175" s="141">
        <v>130</v>
      </c>
      <c r="I175" s="142"/>
      <c r="J175" s="143">
        <f t="shared" si="20"/>
        <v>0</v>
      </c>
      <c r="K175" s="139" t="s">
        <v>705</v>
      </c>
      <c r="L175" s="33"/>
      <c r="M175" s="144" t="s">
        <v>1</v>
      </c>
      <c r="N175" s="145" t="s">
        <v>52</v>
      </c>
      <c r="P175" s="146">
        <f t="shared" si="21"/>
        <v>0</v>
      </c>
      <c r="Q175" s="146">
        <v>5.2639999999999999E-2</v>
      </c>
      <c r="R175" s="146">
        <f t="shared" si="22"/>
        <v>6.8431999999999995</v>
      </c>
      <c r="S175" s="146">
        <v>0</v>
      </c>
      <c r="T175" s="147">
        <f t="shared" si="23"/>
        <v>0</v>
      </c>
      <c r="AR175" s="148" t="s">
        <v>863</v>
      </c>
      <c r="AT175" s="148" t="s">
        <v>185</v>
      </c>
      <c r="AU175" s="148" t="s">
        <v>94</v>
      </c>
      <c r="AY175" s="17" t="s">
        <v>183</v>
      </c>
      <c r="BE175" s="149">
        <f t="shared" si="24"/>
        <v>0</v>
      </c>
      <c r="BF175" s="149">
        <f t="shared" si="25"/>
        <v>0</v>
      </c>
      <c r="BG175" s="149">
        <f t="shared" si="26"/>
        <v>0</v>
      </c>
      <c r="BH175" s="149">
        <f t="shared" si="27"/>
        <v>0</v>
      </c>
      <c r="BI175" s="149">
        <f t="shared" si="28"/>
        <v>0</v>
      </c>
      <c r="BJ175" s="17" t="s">
        <v>94</v>
      </c>
      <c r="BK175" s="149">
        <f t="shared" si="29"/>
        <v>0</v>
      </c>
      <c r="BL175" s="17" t="s">
        <v>863</v>
      </c>
      <c r="BM175" s="148" t="s">
        <v>2348</v>
      </c>
    </row>
    <row r="176" spans="2:65" s="1" customFormat="1" ht="16.5" customHeight="1">
      <c r="B176" s="33"/>
      <c r="C176" s="137" t="s">
        <v>369</v>
      </c>
      <c r="D176" s="137" t="s">
        <v>185</v>
      </c>
      <c r="E176" s="138" t="s">
        <v>2349</v>
      </c>
      <c r="F176" s="139" t="s">
        <v>2350</v>
      </c>
      <c r="G176" s="140" t="s">
        <v>539</v>
      </c>
      <c r="H176" s="141">
        <v>23</v>
      </c>
      <c r="I176" s="142"/>
      <c r="J176" s="143">
        <f t="shared" si="20"/>
        <v>0</v>
      </c>
      <c r="K176" s="139" t="s">
        <v>705</v>
      </c>
      <c r="L176" s="33"/>
      <c r="M176" s="144" t="s">
        <v>1</v>
      </c>
      <c r="N176" s="145" t="s">
        <v>52</v>
      </c>
      <c r="P176" s="146">
        <f t="shared" si="21"/>
        <v>0</v>
      </c>
      <c r="Q176" s="146">
        <v>5.2639999999999999E-2</v>
      </c>
      <c r="R176" s="146">
        <f t="shared" si="22"/>
        <v>1.21072</v>
      </c>
      <c r="S176" s="146">
        <v>0</v>
      </c>
      <c r="T176" s="147">
        <f t="shared" si="23"/>
        <v>0</v>
      </c>
      <c r="AR176" s="148" t="s">
        <v>863</v>
      </c>
      <c r="AT176" s="148" t="s">
        <v>185</v>
      </c>
      <c r="AU176" s="148" t="s">
        <v>94</v>
      </c>
      <c r="AY176" s="17" t="s">
        <v>183</v>
      </c>
      <c r="BE176" s="149">
        <f t="shared" si="24"/>
        <v>0</v>
      </c>
      <c r="BF176" s="149">
        <f t="shared" si="25"/>
        <v>0</v>
      </c>
      <c r="BG176" s="149">
        <f t="shared" si="26"/>
        <v>0</v>
      </c>
      <c r="BH176" s="149">
        <f t="shared" si="27"/>
        <v>0</v>
      </c>
      <c r="BI176" s="149">
        <f t="shared" si="28"/>
        <v>0</v>
      </c>
      <c r="BJ176" s="17" t="s">
        <v>94</v>
      </c>
      <c r="BK176" s="149">
        <f t="shared" si="29"/>
        <v>0</v>
      </c>
      <c r="BL176" s="17" t="s">
        <v>863</v>
      </c>
      <c r="BM176" s="148" t="s">
        <v>2351</v>
      </c>
    </row>
    <row r="177" spans="2:65" s="1" customFormat="1" ht="16.5" customHeight="1">
      <c r="B177" s="33"/>
      <c r="C177" s="137" t="s">
        <v>374</v>
      </c>
      <c r="D177" s="137" t="s">
        <v>185</v>
      </c>
      <c r="E177" s="138" t="s">
        <v>2352</v>
      </c>
      <c r="F177" s="139" t="s">
        <v>2353</v>
      </c>
      <c r="G177" s="140" t="s">
        <v>539</v>
      </c>
      <c r="H177" s="141">
        <v>23</v>
      </c>
      <c r="I177" s="142"/>
      <c r="J177" s="143">
        <f t="shared" si="20"/>
        <v>0</v>
      </c>
      <c r="K177" s="139" t="s">
        <v>705</v>
      </c>
      <c r="L177" s="33"/>
      <c r="M177" s="144" t="s">
        <v>1</v>
      </c>
      <c r="N177" s="145" t="s">
        <v>52</v>
      </c>
      <c r="P177" s="146">
        <f t="shared" si="21"/>
        <v>0</v>
      </c>
      <c r="Q177" s="146">
        <v>0.20300000000000001</v>
      </c>
      <c r="R177" s="146">
        <f t="shared" si="22"/>
        <v>4.6690000000000005</v>
      </c>
      <c r="S177" s="146">
        <v>0</v>
      </c>
      <c r="T177" s="147">
        <f t="shared" si="23"/>
        <v>0</v>
      </c>
      <c r="AR177" s="148" t="s">
        <v>863</v>
      </c>
      <c r="AT177" s="148" t="s">
        <v>185</v>
      </c>
      <c r="AU177" s="148" t="s">
        <v>94</v>
      </c>
      <c r="AY177" s="17" t="s">
        <v>183</v>
      </c>
      <c r="BE177" s="149">
        <f t="shared" si="24"/>
        <v>0</v>
      </c>
      <c r="BF177" s="149">
        <f t="shared" si="25"/>
        <v>0</v>
      </c>
      <c r="BG177" s="149">
        <f t="shared" si="26"/>
        <v>0</v>
      </c>
      <c r="BH177" s="149">
        <f t="shared" si="27"/>
        <v>0</v>
      </c>
      <c r="BI177" s="149">
        <f t="shared" si="28"/>
        <v>0</v>
      </c>
      <c r="BJ177" s="17" t="s">
        <v>94</v>
      </c>
      <c r="BK177" s="149">
        <f t="shared" si="29"/>
        <v>0</v>
      </c>
      <c r="BL177" s="17" t="s">
        <v>863</v>
      </c>
      <c r="BM177" s="148" t="s">
        <v>2354</v>
      </c>
    </row>
    <row r="178" spans="2:65" s="1" customFormat="1" ht="16.5" customHeight="1">
      <c r="B178" s="33"/>
      <c r="C178" s="137" t="s">
        <v>379</v>
      </c>
      <c r="D178" s="137" t="s">
        <v>185</v>
      </c>
      <c r="E178" s="138" t="s">
        <v>2355</v>
      </c>
      <c r="F178" s="139" t="s">
        <v>2356</v>
      </c>
      <c r="G178" s="140" t="s">
        <v>206</v>
      </c>
      <c r="H178" s="141">
        <v>1</v>
      </c>
      <c r="I178" s="142"/>
      <c r="J178" s="143">
        <f t="shared" si="20"/>
        <v>0</v>
      </c>
      <c r="K178" s="139" t="s">
        <v>189</v>
      </c>
      <c r="L178" s="33"/>
      <c r="M178" s="144" t="s">
        <v>1</v>
      </c>
      <c r="N178" s="145" t="s">
        <v>52</v>
      </c>
      <c r="P178" s="146">
        <f t="shared" si="21"/>
        <v>0</v>
      </c>
      <c r="Q178" s="146">
        <v>3.8E-3</v>
      </c>
      <c r="R178" s="146">
        <f t="shared" si="22"/>
        <v>3.8E-3</v>
      </c>
      <c r="S178" s="146">
        <v>0</v>
      </c>
      <c r="T178" s="147">
        <f t="shared" si="23"/>
        <v>0</v>
      </c>
      <c r="AR178" s="148" t="s">
        <v>863</v>
      </c>
      <c r="AT178" s="148" t="s">
        <v>185</v>
      </c>
      <c r="AU178" s="148" t="s">
        <v>94</v>
      </c>
      <c r="AY178" s="17" t="s">
        <v>183</v>
      </c>
      <c r="BE178" s="149">
        <f t="shared" si="24"/>
        <v>0</v>
      </c>
      <c r="BF178" s="149">
        <f t="shared" si="25"/>
        <v>0</v>
      </c>
      <c r="BG178" s="149">
        <f t="shared" si="26"/>
        <v>0</v>
      </c>
      <c r="BH178" s="149">
        <f t="shared" si="27"/>
        <v>0</v>
      </c>
      <c r="BI178" s="149">
        <f t="shared" si="28"/>
        <v>0</v>
      </c>
      <c r="BJ178" s="17" t="s">
        <v>94</v>
      </c>
      <c r="BK178" s="149">
        <f t="shared" si="29"/>
        <v>0</v>
      </c>
      <c r="BL178" s="17" t="s">
        <v>863</v>
      </c>
      <c r="BM178" s="148" t="s">
        <v>2357</v>
      </c>
    </row>
    <row r="179" spans="2:65" s="1" customFormat="1" ht="16.5" customHeight="1">
      <c r="B179" s="33"/>
      <c r="C179" s="137" t="s">
        <v>384</v>
      </c>
      <c r="D179" s="137" t="s">
        <v>185</v>
      </c>
      <c r="E179" s="138" t="s">
        <v>2358</v>
      </c>
      <c r="F179" s="139" t="s">
        <v>2359</v>
      </c>
      <c r="G179" s="140" t="s">
        <v>206</v>
      </c>
      <c r="H179" s="141">
        <v>1</v>
      </c>
      <c r="I179" s="142"/>
      <c r="J179" s="143">
        <f t="shared" si="20"/>
        <v>0</v>
      </c>
      <c r="K179" s="139" t="s">
        <v>189</v>
      </c>
      <c r="L179" s="33"/>
      <c r="M179" s="144" t="s">
        <v>1</v>
      </c>
      <c r="N179" s="145" t="s">
        <v>52</v>
      </c>
      <c r="P179" s="146">
        <f t="shared" si="21"/>
        <v>0</v>
      </c>
      <c r="Q179" s="146">
        <v>7.6E-3</v>
      </c>
      <c r="R179" s="146">
        <f t="shared" si="22"/>
        <v>7.6E-3</v>
      </c>
      <c r="S179" s="146">
        <v>0</v>
      </c>
      <c r="T179" s="147">
        <f t="shared" si="23"/>
        <v>0</v>
      </c>
      <c r="AR179" s="148" t="s">
        <v>863</v>
      </c>
      <c r="AT179" s="148" t="s">
        <v>185</v>
      </c>
      <c r="AU179" s="148" t="s">
        <v>94</v>
      </c>
      <c r="AY179" s="17" t="s">
        <v>183</v>
      </c>
      <c r="BE179" s="149">
        <f t="shared" si="24"/>
        <v>0</v>
      </c>
      <c r="BF179" s="149">
        <f t="shared" si="25"/>
        <v>0</v>
      </c>
      <c r="BG179" s="149">
        <f t="shared" si="26"/>
        <v>0</v>
      </c>
      <c r="BH179" s="149">
        <f t="shared" si="27"/>
        <v>0</v>
      </c>
      <c r="BI179" s="149">
        <f t="shared" si="28"/>
        <v>0</v>
      </c>
      <c r="BJ179" s="17" t="s">
        <v>94</v>
      </c>
      <c r="BK179" s="149">
        <f t="shared" si="29"/>
        <v>0</v>
      </c>
      <c r="BL179" s="17" t="s">
        <v>863</v>
      </c>
      <c r="BM179" s="148" t="s">
        <v>2360</v>
      </c>
    </row>
    <row r="180" spans="2:65" s="1" customFormat="1" ht="16.5" customHeight="1">
      <c r="B180" s="33"/>
      <c r="C180" s="137" t="s">
        <v>388</v>
      </c>
      <c r="D180" s="137" t="s">
        <v>185</v>
      </c>
      <c r="E180" s="138" t="s">
        <v>2361</v>
      </c>
      <c r="F180" s="139" t="s">
        <v>2362</v>
      </c>
      <c r="G180" s="140" t="s">
        <v>539</v>
      </c>
      <c r="H180" s="141">
        <v>2</v>
      </c>
      <c r="I180" s="142"/>
      <c r="J180" s="143">
        <f t="shared" si="20"/>
        <v>0</v>
      </c>
      <c r="K180" s="139" t="s">
        <v>705</v>
      </c>
      <c r="L180" s="33"/>
      <c r="M180" s="144" t="s">
        <v>1</v>
      </c>
      <c r="N180" s="145" t="s">
        <v>52</v>
      </c>
      <c r="P180" s="146">
        <f t="shared" si="21"/>
        <v>0</v>
      </c>
      <c r="Q180" s="146">
        <v>0.18</v>
      </c>
      <c r="R180" s="146">
        <f t="shared" si="22"/>
        <v>0.36</v>
      </c>
      <c r="S180" s="146">
        <v>0</v>
      </c>
      <c r="T180" s="147">
        <f t="shared" si="23"/>
        <v>0</v>
      </c>
      <c r="AR180" s="148" t="s">
        <v>863</v>
      </c>
      <c r="AT180" s="148" t="s">
        <v>185</v>
      </c>
      <c r="AU180" s="148" t="s">
        <v>94</v>
      </c>
      <c r="AY180" s="17" t="s">
        <v>183</v>
      </c>
      <c r="BE180" s="149">
        <f t="shared" si="24"/>
        <v>0</v>
      </c>
      <c r="BF180" s="149">
        <f t="shared" si="25"/>
        <v>0</v>
      </c>
      <c r="BG180" s="149">
        <f t="shared" si="26"/>
        <v>0</v>
      </c>
      <c r="BH180" s="149">
        <f t="shared" si="27"/>
        <v>0</v>
      </c>
      <c r="BI180" s="149">
        <f t="shared" si="28"/>
        <v>0</v>
      </c>
      <c r="BJ180" s="17" t="s">
        <v>94</v>
      </c>
      <c r="BK180" s="149">
        <f t="shared" si="29"/>
        <v>0</v>
      </c>
      <c r="BL180" s="17" t="s">
        <v>863</v>
      </c>
      <c r="BM180" s="148" t="s">
        <v>2363</v>
      </c>
    </row>
    <row r="181" spans="2:65" s="1" customFormat="1" ht="16.5" customHeight="1">
      <c r="B181" s="33"/>
      <c r="C181" s="137" t="s">
        <v>393</v>
      </c>
      <c r="D181" s="137" t="s">
        <v>185</v>
      </c>
      <c r="E181" s="138" t="s">
        <v>2364</v>
      </c>
      <c r="F181" s="139" t="s">
        <v>2365</v>
      </c>
      <c r="G181" s="140" t="s">
        <v>539</v>
      </c>
      <c r="H181" s="141">
        <v>36</v>
      </c>
      <c r="I181" s="142"/>
      <c r="J181" s="143">
        <f t="shared" si="20"/>
        <v>0</v>
      </c>
      <c r="K181" s="139" t="s">
        <v>705</v>
      </c>
      <c r="L181" s="33"/>
      <c r="M181" s="144" t="s">
        <v>1</v>
      </c>
      <c r="N181" s="145" t="s">
        <v>52</v>
      </c>
      <c r="P181" s="146">
        <f t="shared" si="21"/>
        <v>0</v>
      </c>
      <c r="Q181" s="146">
        <v>0.108</v>
      </c>
      <c r="R181" s="146">
        <f t="shared" si="22"/>
        <v>3.8879999999999999</v>
      </c>
      <c r="S181" s="146">
        <v>0</v>
      </c>
      <c r="T181" s="147">
        <f t="shared" si="23"/>
        <v>0</v>
      </c>
      <c r="AR181" s="148" t="s">
        <v>863</v>
      </c>
      <c r="AT181" s="148" t="s">
        <v>185</v>
      </c>
      <c r="AU181" s="148" t="s">
        <v>94</v>
      </c>
      <c r="AY181" s="17" t="s">
        <v>183</v>
      </c>
      <c r="BE181" s="149">
        <f t="shared" si="24"/>
        <v>0</v>
      </c>
      <c r="BF181" s="149">
        <f t="shared" si="25"/>
        <v>0</v>
      </c>
      <c r="BG181" s="149">
        <f t="shared" si="26"/>
        <v>0</v>
      </c>
      <c r="BH181" s="149">
        <f t="shared" si="27"/>
        <v>0</v>
      </c>
      <c r="BI181" s="149">
        <f t="shared" si="28"/>
        <v>0</v>
      </c>
      <c r="BJ181" s="17" t="s">
        <v>94</v>
      </c>
      <c r="BK181" s="149">
        <f t="shared" si="29"/>
        <v>0</v>
      </c>
      <c r="BL181" s="17" t="s">
        <v>863</v>
      </c>
      <c r="BM181" s="148" t="s">
        <v>2366</v>
      </c>
    </row>
    <row r="182" spans="2:65" s="1" customFormat="1" ht="16.5" customHeight="1">
      <c r="B182" s="33"/>
      <c r="C182" s="137" t="s">
        <v>401</v>
      </c>
      <c r="D182" s="137" t="s">
        <v>185</v>
      </c>
      <c r="E182" s="138" t="s">
        <v>2367</v>
      </c>
      <c r="F182" s="139" t="s">
        <v>2368</v>
      </c>
      <c r="G182" s="140" t="s">
        <v>539</v>
      </c>
      <c r="H182" s="141">
        <v>10</v>
      </c>
      <c r="I182" s="142"/>
      <c r="J182" s="143">
        <f t="shared" si="20"/>
        <v>0</v>
      </c>
      <c r="K182" s="139" t="s">
        <v>705</v>
      </c>
      <c r="L182" s="33"/>
      <c r="M182" s="144" t="s">
        <v>1</v>
      </c>
      <c r="N182" s="145" t="s">
        <v>52</v>
      </c>
      <c r="P182" s="146">
        <f t="shared" si="21"/>
        <v>0</v>
      </c>
      <c r="Q182" s="146">
        <v>0.108</v>
      </c>
      <c r="R182" s="146">
        <f t="shared" si="22"/>
        <v>1.08</v>
      </c>
      <c r="S182" s="146">
        <v>0</v>
      </c>
      <c r="T182" s="147">
        <f t="shared" si="23"/>
        <v>0</v>
      </c>
      <c r="AR182" s="148" t="s">
        <v>863</v>
      </c>
      <c r="AT182" s="148" t="s">
        <v>185</v>
      </c>
      <c r="AU182" s="148" t="s">
        <v>94</v>
      </c>
      <c r="AY182" s="17" t="s">
        <v>183</v>
      </c>
      <c r="BE182" s="149">
        <f t="shared" si="24"/>
        <v>0</v>
      </c>
      <c r="BF182" s="149">
        <f t="shared" si="25"/>
        <v>0</v>
      </c>
      <c r="BG182" s="149">
        <f t="shared" si="26"/>
        <v>0</v>
      </c>
      <c r="BH182" s="149">
        <f t="shared" si="27"/>
        <v>0</v>
      </c>
      <c r="BI182" s="149">
        <f t="shared" si="28"/>
        <v>0</v>
      </c>
      <c r="BJ182" s="17" t="s">
        <v>94</v>
      </c>
      <c r="BK182" s="149">
        <f t="shared" si="29"/>
        <v>0</v>
      </c>
      <c r="BL182" s="17" t="s">
        <v>863</v>
      </c>
      <c r="BM182" s="148" t="s">
        <v>2369</v>
      </c>
    </row>
    <row r="183" spans="2:65" s="1" customFormat="1" ht="16.5" customHeight="1">
      <c r="B183" s="33"/>
      <c r="C183" s="137" t="s">
        <v>408</v>
      </c>
      <c r="D183" s="137" t="s">
        <v>185</v>
      </c>
      <c r="E183" s="138" t="s">
        <v>2370</v>
      </c>
      <c r="F183" s="139" t="s">
        <v>2371</v>
      </c>
      <c r="G183" s="140" t="s">
        <v>539</v>
      </c>
      <c r="H183" s="141">
        <v>130</v>
      </c>
      <c r="I183" s="142"/>
      <c r="J183" s="143">
        <f t="shared" si="20"/>
        <v>0</v>
      </c>
      <c r="K183" s="139" t="s">
        <v>189</v>
      </c>
      <c r="L183" s="33"/>
      <c r="M183" s="144" t="s">
        <v>1</v>
      </c>
      <c r="N183" s="145" t="s">
        <v>52</v>
      </c>
      <c r="P183" s="146">
        <f t="shared" si="21"/>
        <v>0</v>
      </c>
      <c r="Q183" s="146">
        <v>0</v>
      </c>
      <c r="R183" s="146">
        <f t="shared" si="22"/>
        <v>0</v>
      </c>
      <c r="S183" s="146">
        <v>0</v>
      </c>
      <c r="T183" s="147">
        <f t="shared" si="23"/>
        <v>0</v>
      </c>
      <c r="AR183" s="148" t="s">
        <v>863</v>
      </c>
      <c r="AT183" s="148" t="s">
        <v>185</v>
      </c>
      <c r="AU183" s="148" t="s">
        <v>94</v>
      </c>
      <c r="AY183" s="17" t="s">
        <v>183</v>
      </c>
      <c r="BE183" s="149">
        <f t="shared" si="24"/>
        <v>0</v>
      </c>
      <c r="BF183" s="149">
        <f t="shared" si="25"/>
        <v>0</v>
      </c>
      <c r="BG183" s="149">
        <f t="shared" si="26"/>
        <v>0</v>
      </c>
      <c r="BH183" s="149">
        <f t="shared" si="27"/>
        <v>0</v>
      </c>
      <c r="BI183" s="149">
        <f t="shared" si="28"/>
        <v>0</v>
      </c>
      <c r="BJ183" s="17" t="s">
        <v>94</v>
      </c>
      <c r="BK183" s="149">
        <f t="shared" si="29"/>
        <v>0</v>
      </c>
      <c r="BL183" s="17" t="s">
        <v>863</v>
      </c>
      <c r="BM183" s="148" t="s">
        <v>2372</v>
      </c>
    </row>
    <row r="184" spans="2:65" s="1" customFormat="1" ht="16.5" customHeight="1">
      <c r="B184" s="33"/>
      <c r="C184" s="137" t="s">
        <v>414</v>
      </c>
      <c r="D184" s="137" t="s">
        <v>185</v>
      </c>
      <c r="E184" s="138" t="s">
        <v>2373</v>
      </c>
      <c r="F184" s="139" t="s">
        <v>2374</v>
      </c>
      <c r="G184" s="140" t="s">
        <v>539</v>
      </c>
      <c r="H184" s="141">
        <v>23</v>
      </c>
      <c r="I184" s="142"/>
      <c r="J184" s="143">
        <f t="shared" si="20"/>
        <v>0</v>
      </c>
      <c r="K184" s="139" t="s">
        <v>189</v>
      </c>
      <c r="L184" s="33"/>
      <c r="M184" s="144" t="s">
        <v>1</v>
      </c>
      <c r="N184" s="145" t="s">
        <v>52</v>
      </c>
      <c r="P184" s="146">
        <f t="shared" si="21"/>
        <v>0</v>
      </c>
      <c r="Q184" s="146">
        <v>0</v>
      </c>
      <c r="R184" s="146">
        <f t="shared" si="22"/>
        <v>0</v>
      </c>
      <c r="S184" s="146">
        <v>0</v>
      </c>
      <c r="T184" s="147">
        <f t="shared" si="23"/>
        <v>0</v>
      </c>
      <c r="AR184" s="148" t="s">
        <v>863</v>
      </c>
      <c r="AT184" s="148" t="s">
        <v>185</v>
      </c>
      <c r="AU184" s="148" t="s">
        <v>94</v>
      </c>
      <c r="AY184" s="17" t="s">
        <v>183</v>
      </c>
      <c r="BE184" s="149">
        <f t="shared" si="24"/>
        <v>0</v>
      </c>
      <c r="BF184" s="149">
        <f t="shared" si="25"/>
        <v>0</v>
      </c>
      <c r="BG184" s="149">
        <f t="shared" si="26"/>
        <v>0</v>
      </c>
      <c r="BH184" s="149">
        <f t="shared" si="27"/>
        <v>0</v>
      </c>
      <c r="BI184" s="149">
        <f t="shared" si="28"/>
        <v>0</v>
      </c>
      <c r="BJ184" s="17" t="s">
        <v>94</v>
      </c>
      <c r="BK184" s="149">
        <f t="shared" si="29"/>
        <v>0</v>
      </c>
      <c r="BL184" s="17" t="s">
        <v>863</v>
      </c>
      <c r="BM184" s="148" t="s">
        <v>2375</v>
      </c>
    </row>
    <row r="185" spans="2:65" s="1" customFormat="1" ht="16.5" customHeight="1">
      <c r="B185" s="33"/>
      <c r="C185" s="137" t="s">
        <v>418</v>
      </c>
      <c r="D185" s="137" t="s">
        <v>185</v>
      </c>
      <c r="E185" s="138" t="s">
        <v>2376</v>
      </c>
      <c r="F185" s="139" t="s">
        <v>2377</v>
      </c>
      <c r="G185" s="140" t="s">
        <v>514</v>
      </c>
      <c r="H185" s="141">
        <v>3</v>
      </c>
      <c r="I185" s="142"/>
      <c r="J185" s="143">
        <f t="shared" si="20"/>
        <v>0</v>
      </c>
      <c r="K185" s="139" t="s">
        <v>705</v>
      </c>
      <c r="L185" s="33"/>
      <c r="M185" s="144" t="s">
        <v>1</v>
      </c>
      <c r="N185" s="145" t="s">
        <v>52</v>
      </c>
      <c r="P185" s="146">
        <f t="shared" si="21"/>
        <v>0</v>
      </c>
      <c r="Q185" s="146">
        <v>0</v>
      </c>
      <c r="R185" s="146">
        <f t="shared" si="22"/>
        <v>0</v>
      </c>
      <c r="S185" s="146">
        <v>0</v>
      </c>
      <c r="T185" s="147">
        <f t="shared" si="23"/>
        <v>0</v>
      </c>
      <c r="AR185" s="148" t="s">
        <v>863</v>
      </c>
      <c r="AT185" s="148" t="s">
        <v>185</v>
      </c>
      <c r="AU185" s="148" t="s">
        <v>94</v>
      </c>
      <c r="AY185" s="17" t="s">
        <v>183</v>
      </c>
      <c r="BE185" s="149">
        <f t="shared" si="24"/>
        <v>0</v>
      </c>
      <c r="BF185" s="149">
        <f t="shared" si="25"/>
        <v>0</v>
      </c>
      <c r="BG185" s="149">
        <f t="shared" si="26"/>
        <v>0</v>
      </c>
      <c r="BH185" s="149">
        <f t="shared" si="27"/>
        <v>0</v>
      </c>
      <c r="BI185" s="149">
        <f t="shared" si="28"/>
        <v>0</v>
      </c>
      <c r="BJ185" s="17" t="s">
        <v>94</v>
      </c>
      <c r="BK185" s="149">
        <f t="shared" si="29"/>
        <v>0</v>
      </c>
      <c r="BL185" s="17" t="s">
        <v>863</v>
      </c>
      <c r="BM185" s="148" t="s">
        <v>2378</v>
      </c>
    </row>
    <row r="186" spans="2:65" s="1" customFormat="1" ht="21.75" customHeight="1">
      <c r="B186" s="33"/>
      <c r="C186" s="137" t="s">
        <v>423</v>
      </c>
      <c r="D186" s="137" t="s">
        <v>185</v>
      </c>
      <c r="E186" s="138" t="s">
        <v>2379</v>
      </c>
      <c r="F186" s="139" t="s">
        <v>2380</v>
      </c>
      <c r="G186" s="140" t="s">
        <v>514</v>
      </c>
      <c r="H186" s="141">
        <v>13.846</v>
      </c>
      <c r="I186" s="142"/>
      <c r="J186" s="143">
        <f t="shared" si="20"/>
        <v>0</v>
      </c>
      <c r="K186" s="139" t="s">
        <v>189</v>
      </c>
      <c r="L186" s="33"/>
      <c r="M186" s="144" t="s">
        <v>1</v>
      </c>
      <c r="N186" s="145" t="s">
        <v>52</v>
      </c>
      <c r="P186" s="146">
        <f t="shared" si="21"/>
        <v>0</v>
      </c>
      <c r="Q186" s="146">
        <v>0</v>
      </c>
      <c r="R186" s="146">
        <f t="shared" si="22"/>
        <v>0</v>
      </c>
      <c r="S186" s="146">
        <v>0</v>
      </c>
      <c r="T186" s="147">
        <f t="shared" si="23"/>
        <v>0</v>
      </c>
      <c r="AR186" s="148" t="s">
        <v>863</v>
      </c>
      <c r="AT186" s="148" t="s">
        <v>185</v>
      </c>
      <c r="AU186" s="148" t="s">
        <v>94</v>
      </c>
      <c r="AY186" s="17" t="s">
        <v>183</v>
      </c>
      <c r="BE186" s="149">
        <f t="shared" si="24"/>
        <v>0</v>
      </c>
      <c r="BF186" s="149">
        <f t="shared" si="25"/>
        <v>0</v>
      </c>
      <c r="BG186" s="149">
        <f t="shared" si="26"/>
        <v>0</v>
      </c>
      <c r="BH186" s="149">
        <f t="shared" si="27"/>
        <v>0</v>
      </c>
      <c r="BI186" s="149">
        <f t="shared" si="28"/>
        <v>0</v>
      </c>
      <c r="BJ186" s="17" t="s">
        <v>94</v>
      </c>
      <c r="BK186" s="149">
        <f t="shared" si="29"/>
        <v>0</v>
      </c>
      <c r="BL186" s="17" t="s">
        <v>863</v>
      </c>
      <c r="BM186" s="148" t="s">
        <v>2381</v>
      </c>
    </row>
    <row r="187" spans="2:65" s="12" customFormat="1" ht="11.25">
      <c r="B187" s="150"/>
      <c r="D187" s="151" t="s">
        <v>192</v>
      </c>
      <c r="E187" s="152" t="s">
        <v>1</v>
      </c>
      <c r="F187" s="153" t="s">
        <v>2382</v>
      </c>
      <c r="H187" s="154">
        <v>12.55</v>
      </c>
      <c r="I187" s="155"/>
      <c r="L187" s="150"/>
      <c r="M187" s="156"/>
      <c r="T187" s="157"/>
      <c r="AT187" s="152" t="s">
        <v>192</v>
      </c>
      <c r="AU187" s="152" t="s">
        <v>94</v>
      </c>
      <c r="AV187" s="12" t="s">
        <v>96</v>
      </c>
      <c r="AW187" s="12" t="s">
        <v>42</v>
      </c>
      <c r="AX187" s="12" t="s">
        <v>87</v>
      </c>
      <c r="AY187" s="152" t="s">
        <v>183</v>
      </c>
    </row>
    <row r="188" spans="2:65" s="12" customFormat="1" ht="11.25">
      <c r="B188" s="150"/>
      <c r="D188" s="151" t="s">
        <v>192</v>
      </c>
      <c r="E188" s="152" t="s">
        <v>1</v>
      </c>
      <c r="F188" s="153" t="s">
        <v>2383</v>
      </c>
      <c r="H188" s="154">
        <v>1.296</v>
      </c>
      <c r="I188" s="155"/>
      <c r="L188" s="150"/>
      <c r="M188" s="156"/>
      <c r="T188" s="157"/>
      <c r="AT188" s="152" t="s">
        <v>192</v>
      </c>
      <c r="AU188" s="152" t="s">
        <v>94</v>
      </c>
      <c r="AV188" s="12" t="s">
        <v>96</v>
      </c>
      <c r="AW188" s="12" t="s">
        <v>42</v>
      </c>
      <c r="AX188" s="12" t="s">
        <v>87</v>
      </c>
      <c r="AY188" s="152" t="s">
        <v>183</v>
      </c>
    </row>
    <row r="189" spans="2:65" s="1" customFormat="1" ht="24.2" customHeight="1">
      <c r="B189" s="33"/>
      <c r="C189" s="137" t="s">
        <v>428</v>
      </c>
      <c r="D189" s="137" t="s">
        <v>185</v>
      </c>
      <c r="E189" s="138" t="s">
        <v>2384</v>
      </c>
      <c r="F189" s="139" t="s">
        <v>2385</v>
      </c>
      <c r="G189" s="140" t="s">
        <v>514</v>
      </c>
      <c r="H189" s="141">
        <v>193.84399999999999</v>
      </c>
      <c r="I189" s="142"/>
      <c r="J189" s="143">
        <f>ROUND(I189*H189,2)</f>
        <v>0</v>
      </c>
      <c r="K189" s="139" t="s">
        <v>189</v>
      </c>
      <c r="L189" s="33"/>
      <c r="M189" s="144" t="s">
        <v>1</v>
      </c>
      <c r="N189" s="145" t="s">
        <v>52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AR189" s="148" t="s">
        <v>863</v>
      </c>
      <c r="AT189" s="148" t="s">
        <v>185</v>
      </c>
      <c r="AU189" s="148" t="s">
        <v>94</v>
      </c>
      <c r="AY189" s="17" t="s">
        <v>183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94</v>
      </c>
      <c r="BK189" s="149">
        <f>ROUND(I189*H189,2)</f>
        <v>0</v>
      </c>
      <c r="BL189" s="17" t="s">
        <v>863</v>
      </c>
      <c r="BM189" s="148" t="s">
        <v>2386</v>
      </c>
    </row>
    <row r="190" spans="2:65" s="12" customFormat="1" ht="11.25">
      <c r="B190" s="150"/>
      <c r="D190" s="151" t="s">
        <v>192</v>
      </c>
      <c r="E190" s="152" t="s">
        <v>1</v>
      </c>
      <c r="F190" s="153" t="s">
        <v>2387</v>
      </c>
      <c r="H190" s="154">
        <v>193.84399999999999</v>
      </c>
      <c r="I190" s="155"/>
      <c r="L190" s="150"/>
      <c r="M190" s="156"/>
      <c r="T190" s="157"/>
      <c r="AT190" s="152" t="s">
        <v>192</v>
      </c>
      <c r="AU190" s="152" t="s">
        <v>94</v>
      </c>
      <c r="AV190" s="12" t="s">
        <v>96</v>
      </c>
      <c r="AW190" s="12" t="s">
        <v>42</v>
      </c>
      <c r="AX190" s="12" t="s">
        <v>94</v>
      </c>
      <c r="AY190" s="152" t="s">
        <v>183</v>
      </c>
    </row>
    <row r="191" spans="2:65" s="1" customFormat="1" ht="16.5" customHeight="1">
      <c r="B191" s="33"/>
      <c r="C191" s="137" t="s">
        <v>433</v>
      </c>
      <c r="D191" s="137" t="s">
        <v>185</v>
      </c>
      <c r="E191" s="138" t="s">
        <v>2388</v>
      </c>
      <c r="F191" s="139" t="s">
        <v>2389</v>
      </c>
      <c r="G191" s="140" t="s">
        <v>488</v>
      </c>
      <c r="H191" s="141">
        <v>22.154</v>
      </c>
      <c r="I191" s="142"/>
      <c r="J191" s="143">
        <f>ROUND(I191*H191,2)</f>
        <v>0</v>
      </c>
      <c r="K191" s="139" t="s">
        <v>705</v>
      </c>
      <c r="L191" s="33"/>
      <c r="M191" s="144" t="s">
        <v>1</v>
      </c>
      <c r="N191" s="145" t="s">
        <v>52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863</v>
      </c>
      <c r="AT191" s="148" t="s">
        <v>185</v>
      </c>
      <c r="AU191" s="148" t="s">
        <v>94</v>
      </c>
      <c r="AY191" s="17" t="s">
        <v>183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94</v>
      </c>
      <c r="BK191" s="149">
        <f>ROUND(I191*H191,2)</f>
        <v>0</v>
      </c>
      <c r="BL191" s="17" t="s">
        <v>863</v>
      </c>
      <c r="BM191" s="148" t="s">
        <v>2390</v>
      </c>
    </row>
    <row r="192" spans="2:65" s="12" customFormat="1" ht="11.25">
      <c r="B192" s="150"/>
      <c r="D192" s="151" t="s">
        <v>192</v>
      </c>
      <c r="E192" s="152" t="s">
        <v>1</v>
      </c>
      <c r="F192" s="153" t="s">
        <v>2391</v>
      </c>
      <c r="H192" s="154">
        <v>22.154</v>
      </c>
      <c r="I192" s="155"/>
      <c r="L192" s="150"/>
      <c r="M192" s="156"/>
      <c r="T192" s="157"/>
      <c r="AT192" s="152" t="s">
        <v>192</v>
      </c>
      <c r="AU192" s="152" t="s">
        <v>94</v>
      </c>
      <c r="AV192" s="12" t="s">
        <v>96</v>
      </c>
      <c r="AW192" s="12" t="s">
        <v>42</v>
      </c>
      <c r="AX192" s="12" t="s">
        <v>94</v>
      </c>
      <c r="AY192" s="152" t="s">
        <v>183</v>
      </c>
    </row>
    <row r="193" spans="2:65" s="1" customFormat="1" ht="16.5" customHeight="1">
      <c r="B193" s="33"/>
      <c r="C193" s="137" t="s">
        <v>438</v>
      </c>
      <c r="D193" s="137" t="s">
        <v>185</v>
      </c>
      <c r="E193" s="138" t="s">
        <v>2392</v>
      </c>
      <c r="F193" s="139" t="s">
        <v>2393</v>
      </c>
      <c r="G193" s="140" t="s">
        <v>188</v>
      </c>
      <c r="H193" s="141">
        <v>125.5</v>
      </c>
      <c r="I193" s="142"/>
      <c r="J193" s="143">
        <f>ROUND(I193*H193,2)</f>
        <v>0</v>
      </c>
      <c r="K193" s="139" t="s">
        <v>705</v>
      </c>
      <c r="L193" s="33"/>
      <c r="M193" s="144" t="s">
        <v>1</v>
      </c>
      <c r="N193" s="145" t="s">
        <v>52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863</v>
      </c>
      <c r="AT193" s="148" t="s">
        <v>185</v>
      </c>
      <c r="AU193" s="148" t="s">
        <v>94</v>
      </c>
      <c r="AY193" s="17" t="s">
        <v>183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94</v>
      </c>
      <c r="BK193" s="149">
        <f>ROUND(I193*H193,2)</f>
        <v>0</v>
      </c>
      <c r="BL193" s="17" t="s">
        <v>863</v>
      </c>
      <c r="BM193" s="148" t="s">
        <v>2394</v>
      </c>
    </row>
    <row r="194" spans="2:65" s="12" customFormat="1" ht="11.25">
      <c r="B194" s="150"/>
      <c r="D194" s="151" t="s">
        <v>192</v>
      </c>
      <c r="E194" s="152" t="s">
        <v>1</v>
      </c>
      <c r="F194" s="153" t="s">
        <v>2395</v>
      </c>
      <c r="H194" s="154">
        <v>125.5</v>
      </c>
      <c r="I194" s="155"/>
      <c r="L194" s="150"/>
      <c r="M194" s="186"/>
      <c r="N194" s="187"/>
      <c r="O194" s="187"/>
      <c r="P194" s="187"/>
      <c r="Q194" s="187"/>
      <c r="R194" s="187"/>
      <c r="S194" s="187"/>
      <c r="T194" s="188"/>
      <c r="AT194" s="152" t="s">
        <v>192</v>
      </c>
      <c r="AU194" s="152" t="s">
        <v>94</v>
      </c>
      <c r="AV194" s="12" t="s">
        <v>96</v>
      </c>
      <c r="AW194" s="12" t="s">
        <v>42</v>
      </c>
      <c r="AX194" s="12" t="s">
        <v>87</v>
      </c>
      <c r="AY194" s="152" t="s">
        <v>183</v>
      </c>
    </row>
    <row r="195" spans="2:65" s="1" customFormat="1" ht="6.95" customHeight="1">
      <c r="B195" s="45"/>
      <c r="C195" s="46"/>
      <c r="D195" s="46"/>
      <c r="E195" s="46"/>
      <c r="F195" s="46"/>
      <c r="G195" s="46"/>
      <c r="H195" s="46"/>
      <c r="I195" s="46"/>
      <c r="J195" s="46"/>
      <c r="K195" s="46"/>
      <c r="L195" s="33"/>
    </row>
  </sheetData>
  <sheetProtection algorithmName="SHA-512" hashValue="/r8aDyQhMXAK47A0ekP/93RoIiMIvyl/VPw1HzBCbF0RBW6WaWXhfxvp6VgbHvQH5V5FF5vCe31BZBlK+cv39Q==" saltValue="tGmWuZelUglHaQVhejYdEuAsASV5H9DvV3TCeCNDpnTQJgGEPhI9F31JI7S/pbLmBYw5qbT+DGV9sUgXKfedZw==" spinCount="100000" sheet="1" objects="1" scenarios="1" formatColumns="0" formatRows="0" autoFilter="0"/>
  <autoFilter ref="C122:K194" xr:uid="{00000000-0009-0000-0000-00000D000000}"/>
  <mergeCells count="12">
    <mergeCell ref="E115:H115"/>
    <mergeCell ref="L2:V2"/>
    <mergeCell ref="E84:H84"/>
    <mergeCell ref="E86:H86"/>
    <mergeCell ref="E88:H88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15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149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2217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2396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143</v>
      </c>
      <c r="I13" s="27" t="s">
        <v>20</v>
      </c>
      <c r="J13" s="25" t="s">
        <v>2219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21.75" customHeight="1">
      <c r="B15" s="33"/>
      <c r="D15" s="24" t="s">
        <v>26</v>
      </c>
      <c r="F15" s="29" t="s">
        <v>2220</v>
      </c>
      <c r="I15" s="24" t="s">
        <v>28</v>
      </c>
      <c r="J15" s="29" t="s">
        <v>2221</v>
      </c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ROUND(J122,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ROUND((SUM(BE122:BE151)),  2)</f>
        <v>0</v>
      </c>
      <c r="I35" s="97">
        <v>0.21</v>
      </c>
      <c r="J35" s="87">
        <f>ROUND(((SUM(BE122:BE151))*I35),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ROUND((SUM(BF122:BF151)),  2)</f>
        <v>0</v>
      </c>
      <c r="I36" s="97">
        <v>0.15</v>
      </c>
      <c r="J36" s="87">
        <f>ROUND(((SUM(BF122:BF151))*I36),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ROUND((SUM(BG122:BG151)),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ROUND((SUM(BH122:BH151)),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ROUND((SUM(BI122:BI151)),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4" t="s">
        <v>63</v>
      </c>
      <c r="G60" s="44" t="s">
        <v>62</v>
      </c>
      <c r="H60" s="35"/>
      <c r="I60" s="35"/>
      <c r="J60" s="105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4" t="s">
        <v>63</v>
      </c>
      <c r="G75" s="44" t="s">
        <v>62</v>
      </c>
      <c r="H75" s="35"/>
      <c r="I75" s="35"/>
      <c r="J75" s="105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12" s="1" customFormat="1" ht="24.95" customHeight="1">
      <c r="B81" s="33"/>
      <c r="C81" s="21" t="s">
        <v>162</v>
      </c>
      <c r="L81" s="33"/>
    </row>
    <row r="82" spans="2:12" s="1" customFormat="1" ht="6.95" customHeight="1">
      <c r="B82" s="33"/>
      <c r="L82" s="33"/>
    </row>
    <row r="83" spans="2:12" s="1" customFormat="1" ht="12" customHeight="1">
      <c r="B83" s="33"/>
      <c r="C83" s="27" t="s">
        <v>16</v>
      </c>
      <c r="L83" s="33"/>
    </row>
    <row r="84" spans="2:12" s="1" customFormat="1" ht="16.5" customHeight="1">
      <c r="B84" s="33"/>
      <c r="E84" s="245" t="str">
        <f>E7</f>
        <v>VEŘEJNÉ PROSTRANSTVÍ POD ŘEČKOVICKÝM HŘBITOVEM</v>
      </c>
      <c r="F84" s="246"/>
      <c r="G84" s="246"/>
      <c r="H84" s="246"/>
      <c r="L84" s="33"/>
    </row>
    <row r="85" spans="2:12" ht="12" customHeight="1">
      <c r="B85" s="20"/>
      <c r="C85" s="27" t="s">
        <v>158</v>
      </c>
      <c r="L85" s="20"/>
    </row>
    <row r="86" spans="2:12" s="1" customFormat="1" ht="16.5" customHeight="1">
      <c r="B86" s="33"/>
      <c r="E86" s="245" t="s">
        <v>2217</v>
      </c>
      <c r="F86" s="247"/>
      <c r="G86" s="247"/>
      <c r="H86" s="247"/>
      <c r="L86" s="33"/>
    </row>
    <row r="87" spans="2:12" s="1" customFormat="1" ht="12" customHeight="1">
      <c r="B87" s="33"/>
      <c r="C87" s="27" t="s">
        <v>160</v>
      </c>
      <c r="L87" s="33"/>
    </row>
    <row r="88" spans="2:12" s="1" customFormat="1" ht="16.5" customHeight="1">
      <c r="B88" s="33"/>
      <c r="E88" s="208" t="str">
        <f>E11</f>
        <v>SO 05.2 - Přeložka VO</v>
      </c>
      <c r="F88" s="247"/>
      <c r="G88" s="247"/>
      <c r="H88" s="247"/>
      <c r="L88" s="33"/>
    </row>
    <row r="89" spans="2:12" s="1" customFormat="1" ht="6.95" customHeight="1">
      <c r="B89" s="33"/>
      <c r="L89" s="33"/>
    </row>
    <row r="90" spans="2:12" s="1" customFormat="1" ht="12" customHeight="1">
      <c r="B90" s="33"/>
      <c r="C90" s="27" t="s">
        <v>22</v>
      </c>
      <c r="F90" s="25" t="str">
        <f>F14</f>
        <v>Brno - Řečkovice</v>
      </c>
      <c r="I90" s="27" t="s">
        <v>24</v>
      </c>
      <c r="J90" s="53" t="str">
        <f>IF(J14="","",J14)</f>
        <v>18. 8. 2023</v>
      </c>
      <c r="L90" s="33"/>
    </row>
    <row r="91" spans="2:12" s="1" customFormat="1" ht="6.95" customHeight="1">
      <c r="B91" s="33"/>
      <c r="L91" s="33"/>
    </row>
    <row r="92" spans="2:12" s="1" customFormat="1" ht="40.15" customHeight="1">
      <c r="B92" s="33"/>
      <c r="C92" s="27" t="s">
        <v>30</v>
      </c>
      <c r="F92" s="25" t="str">
        <f>E17</f>
        <v>Statutární město Brno, měst.č.Řečkovice-Mokrá hora</v>
      </c>
      <c r="I92" s="27" t="s">
        <v>38</v>
      </c>
      <c r="J92" s="31" t="str">
        <f>E23</f>
        <v>Ateliér zahradní a krajin.architektury Z.Sendler</v>
      </c>
      <c r="L92" s="33"/>
    </row>
    <row r="93" spans="2:12" s="1" customFormat="1" ht="15.2" customHeight="1">
      <c r="B93" s="33"/>
      <c r="C93" s="27" t="s">
        <v>36</v>
      </c>
      <c r="F93" s="25" t="str">
        <f>IF(E20="","",E20)</f>
        <v>Vyplň údaj</v>
      </c>
      <c r="I93" s="27" t="s">
        <v>43</v>
      </c>
      <c r="J93" s="31" t="str">
        <f>E26</f>
        <v xml:space="preserve"> </v>
      </c>
      <c r="L93" s="33"/>
    </row>
    <row r="94" spans="2:12" s="1" customFormat="1" ht="10.35" customHeight="1">
      <c r="B94" s="33"/>
      <c r="L94" s="33"/>
    </row>
    <row r="95" spans="2:12" s="1" customFormat="1" ht="29.25" customHeight="1">
      <c r="B95" s="33"/>
      <c r="C95" s="106" t="s">
        <v>163</v>
      </c>
      <c r="D95" s="98"/>
      <c r="E95" s="98"/>
      <c r="F95" s="98"/>
      <c r="G95" s="98"/>
      <c r="H95" s="98"/>
      <c r="I95" s="98"/>
      <c r="J95" s="107" t="s">
        <v>164</v>
      </c>
      <c r="K95" s="98"/>
      <c r="L95" s="33"/>
    </row>
    <row r="96" spans="2:12" s="1" customFormat="1" ht="10.35" customHeight="1">
      <c r="B96" s="33"/>
      <c r="L96" s="33"/>
    </row>
    <row r="97" spans="2:47" s="1" customFormat="1" ht="22.9" customHeight="1">
      <c r="B97" s="33"/>
      <c r="C97" s="108" t="s">
        <v>165</v>
      </c>
      <c r="J97" s="67">
        <f>J122</f>
        <v>0</v>
      </c>
      <c r="L97" s="33"/>
      <c r="AU97" s="17" t="s">
        <v>166</v>
      </c>
    </row>
    <row r="98" spans="2:47" s="8" customFormat="1" ht="24.95" customHeight="1">
      <c r="B98" s="109"/>
      <c r="D98" s="110" t="s">
        <v>2222</v>
      </c>
      <c r="E98" s="111"/>
      <c r="F98" s="111"/>
      <c r="G98" s="111"/>
      <c r="H98" s="111"/>
      <c r="I98" s="111"/>
      <c r="J98" s="112">
        <f>J123</f>
        <v>0</v>
      </c>
      <c r="L98" s="109"/>
    </row>
    <row r="99" spans="2:47" s="9" customFormat="1" ht="19.899999999999999" customHeight="1">
      <c r="B99" s="113"/>
      <c r="D99" s="114" t="s">
        <v>2224</v>
      </c>
      <c r="E99" s="115"/>
      <c r="F99" s="115"/>
      <c r="G99" s="115"/>
      <c r="H99" s="115"/>
      <c r="I99" s="115"/>
      <c r="J99" s="116">
        <f>J124</f>
        <v>0</v>
      </c>
      <c r="L99" s="113"/>
    </row>
    <row r="100" spans="2:47" s="8" customFormat="1" ht="24.95" customHeight="1">
      <c r="B100" s="109"/>
      <c r="D100" s="110" t="s">
        <v>2225</v>
      </c>
      <c r="E100" s="111"/>
      <c r="F100" s="111"/>
      <c r="G100" s="111"/>
      <c r="H100" s="111"/>
      <c r="I100" s="111"/>
      <c r="J100" s="112">
        <f>J136</f>
        <v>0</v>
      </c>
      <c r="L100" s="109"/>
    </row>
    <row r="101" spans="2:47" s="1" customFormat="1" ht="21.75" customHeight="1">
      <c r="B101" s="33"/>
      <c r="L101" s="33"/>
    </row>
    <row r="102" spans="2:47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3"/>
    </row>
    <row r="106" spans="2:47" s="1" customFormat="1" ht="6.95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3"/>
    </row>
    <row r="107" spans="2:47" s="1" customFormat="1" ht="24.95" customHeight="1">
      <c r="B107" s="33"/>
      <c r="C107" s="21" t="s">
        <v>169</v>
      </c>
      <c r="L107" s="33"/>
    </row>
    <row r="108" spans="2:47" s="1" customFormat="1" ht="6.95" customHeight="1">
      <c r="B108" s="33"/>
      <c r="L108" s="33"/>
    </row>
    <row r="109" spans="2:47" s="1" customFormat="1" ht="12" customHeight="1">
      <c r="B109" s="33"/>
      <c r="C109" s="27" t="s">
        <v>16</v>
      </c>
      <c r="L109" s="33"/>
    </row>
    <row r="110" spans="2:47" s="1" customFormat="1" ht="16.5" customHeight="1">
      <c r="B110" s="33"/>
      <c r="E110" s="245" t="str">
        <f>E7</f>
        <v>VEŘEJNÉ PROSTRANSTVÍ POD ŘEČKOVICKÝM HŘBITOVEM</v>
      </c>
      <c r="F110" s="246"/>
      <c r="G110" s="246"/>
      <c r="H110" s="246"/>
      <c r="L110" s="33"/>
    </row>
    <row r="111" spans="2:47" ht="12" customHeight="1">
      <c r="B111" s="20"/>
      <c r="C111" s="27" t="s">
        <v>158</v>
      </c>
      <c r="L111" s="20"/>
    </row>
    <row r="112" spans="2:47" s="1" customFormat="1" ht="16.5" customHeight="1">
      <c r="B112" s="33"/>
      <c r="E112" s="245" t="s">
        <v>2217</v>
      </c>
      <c r="F112" s="247"/>
      <c r="G112" s="247"/>
      <c r="H112" s="247"/>
      <c r="L112" s="33"/>
    </row>
    <row r="113" spans="2:65" s="1" customFormat="1" ht="12" customHeight="1">
      <c r="B113" s="33"/>
      <c r="C113" s="27" t="s">
        <v>160</v>
      </c>
      <c r="L113" s="33"/>
    </row>
    <row r="114" spans="2:65" s="1" customFormat="1" ht="16.5" customHeight="1">
      <c r="B114" s="33"/>
      <c r="E114" s="208" t="str">
        <f>E11</f>
        <v>SO 05.2 - Přeložka VO</v>
      </c>
      <c r="F114" s="247"/>
      <c r="G114" s="247"/>
      <c r="H114" s="247"/>
      <c r="L114" s="33"/>
    </row>
    <row r="115" spans="2:65" s="1" customFormat="1" ht="6.95" customHeight="1">
      <c r="B115" s="33"/>
      <c r="L115" s="33"/>
    </row>
    <row r="116" spans="2:65" s="1" customFormat="1" ht="12" customHeight="1">
      <c r="B116" s="33"/>
      <c r="C116" s="27" t="s">
        <v>22</v>
      </c>
      <c r="F116" s="25" t="str">
        <f>F14</f>
        <v>Brno - Řečkovice</v>
      </c>
      <c r="I116" s="27" t="s">
        <v>24</v>
      </c>
      <c r="J116" s="53" t="str">
        <f>IF(J14="","",J14)</f>
        <v>18. 8. 2023</v>
      </c>
      <c r="L116" s="33"/>
    </row>
    <row r="117" spans="2:65" s="1" customFormat="1" ht="6.95" customHeight="1">
      <c r="B117" s="33"/>
      <c r="L117" s="33"/>
    </row>
    <row r="118" spans="2:65" s="1" customFormat="1" ht="40.15" customHeight="1">
      <c r="B118" s="33"/>
      <c r="C118" s="27" t="s">
        <v>30</v>
      </c>
      <c r="F118" s="25" t="str">
        <f>E17</f>
        <v>Statutární město Brno, měst.č.Řečkovice-Mokrá hora</v>
      </c>
      <c r="I118" s="27" t="s">
        <v>38</v>
      </c>
      <c r="J118" s="31" t="str">
        <f>E23</f>
        <v>Ateliér zahradní a krajin.architektury Z.Sendler</v>
      </c>
      <c r="L118" s="33"/>
    </row>
    <row r="119" spans="2:65" s="1" customFormat="1" ht="15.2" customHeight="1">
      <c r="B119" s="33"/>
      <c r="C119" s="27" t="s">
        <v>36</v>
      </c>
      <c r="F119" s="25" t="str">
        <f>IF(E20="","",E20)</f>
        <v>Vyplň údaj</v>
      </c>
      <c r="I119" s="27" t="s">
        <v>43</v>
      </c>
      <c r="J119" s="31" t="str">
        <f>E26</f>
        <v xml:space="preserve"> 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7"/>
      <c r="C121" s="118" t="s">
        <v>170</v>
      </c>
      <c r="D121" s="119" t="s">
        <v>72</v>
      </c>
      <c r="E121" s="119" t="s">
        <v>68</v>
      </c>
      <c r="F121" s="119" t="s">
        <v>69</v>
      </c>
      <c r="G121" s="119" t="s">
        <v>171</v>
      </c>
      <c r="H121" s="119" t="s">
        <v>172</v>
      </c>
      <c r="I121" s="119" t="s">
        <v>173</v>
      </c>
      <c r="J121" s="119" t="s">
        <v>164</v>
      </c>
      <c r="K121" s="120" t="s">
        <v>174</v>
      </c>
      <c r="L121" s="117"/>
      <c r="M121" s="60" t="s">
        <v>1</v>
      </c>
      <c r="N121" s="61" t="s">
        <v>51</v>
      </c>
      <c r="O121" s="61" t="s">
        <v>175</v>
      </c>
      <c r="P121" s="61" t="s">
        <v>176</v>
      </c>
      <c r="Q121" s="61" t="s">
        <v>177</v>
      </c>
      <c r="R121" s="61" t="s">
        <v>178</v>
      </c>
      <c r="S121" s="61" t="s">
        <v>179</v>
      </c>
      <c r="T121" s="62" t="s">
        <v>180</v>
      </c>
    </row>
    <row r="122" spans="2:65" s="1" customFormat="1" ht="22.9" customHeight="1">
      <c r="B122" s="33"/>
      <c r="C122" s="65" t="s">
        <v>181</v>
      </c>
      <c r="J122" s="121">
        <f>BK122</f>
        <v>0</v>
      </c>
      <c r="L122" s="33"/>
      <c r="M122" s="63"/>
      <c r="N122" s="54"/>
      <c r="O122" s="54"/>
      <c r="P122" s="122">
        <f>P123+P136</f>
        <v>0</v>
      </c>
      <c r="Q122" s="54"/>
      <c r="R122" s="122">
        <f>R123+R136</f>
        <v>1.626E-2</v>
      </c>
      <c r="S122" s="54"/>
      <c r="T122" s="123">
        <f>T123+T136</f>
        <v>1.9008</v>
      </c>
      <c r="AT122" s="17" t="s">
        <v>86</v>
      </c>
      <c r="AU122" s="17" t="s">
        <v>166</v>
      </c>
      <c r="BK122" s="124">
        <f>BK123+BK136</f>
        <v>0</v>
      </c>
    </row>
    <row r="123" spans="2:65" s="11" customFormat="1" ht="25.9" customHeight="1">
      <c r="B123" s="125"/>
      <c r="D123" s="126" t="s">
        <v>86</v>
      </c>
      <c r="E123" s="127" t="s">
        <v>511</v>
      </c>
      <c r="F123" s="127" t="s">
        <v>2226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1.626E-2</v>
      </c>
      <c r="T123" s="132">
        <f>T124</f>
        <v>0</v>
      </c>
      <c r="AR123" s="126" t="s">
        <v>203</v>
      </c>
      <c r="AT123" s="133" t="s">
        <v>86</v>
      </c>
      <c r="AU123" s="133" t="s">
        <v>87</v>
      </c>
      <c r="AY123" s="126" t="s">
        <v>183</v>
      </c>
      <c r="BK123" s="134">
        <f>BK124</f>
        <v>0</v>
      </c>
    </row>
    <row r="124" spans="2:65" s="11" customFormat="1" ht="22.9" customHeight="1">
      <c r="B124" s="125"/>
      <c r="D124" s="126" t="s">
        <v>86</v>
      </c>
      <c r="E124" s="135" t="s">
        <v>2284</v>
      </c>
      <c r="F124" s="135" t="s">
        <v>2285</v>
      </c>
      <c r="I124" s="128"/>
      <c r="J124" s="136">
        <f>BK124</f>
        <v>0</v>
      </c>
      <c r="L124" s="125"/>
      <c r="M124" s="130"/>
      <c r="P124" s="131">
        <f>SUM(P125:P135)</f>
        <v>0</v>
      </c>
      <c r="R124" s="131">
        <f>SUM(R125:R135)</f>
        <v>1.626E-2</v>
      </c>
      <c r="T124" s="132">
        <f>SUM(T125:T135)</f>
        <v>0</v>
      </c>
      <c r="AR124" s="126" t="s">
        <v>203</v>
      </c>
      <c r="AT124" s="133" t="s">
        <v>86</v>
      </c>
      <c r="AU124" s="133" t="s">
        <v>94</v>
      </c>
      <c r="AY124" s="126" t="s">
        <v>183</v>
      </c>
      <c r="BK124" s="134">
        <f>SUM(BK125:BK135)</f>
        <v>0</v>
      </c>
    </row>
    <row r="125" spans="2:65" s="1" customFormat="1" ht="16.5" customHeight="1">
      <c r="B125" s="33"/>
      <c r="C125" s="137" t="s">
        <v>94</v>
      </c>
      <c r="D125" s="137" t="s">
        <v>185</v>
      </c>
      <c r="E125" s="138" t="s">
        <v>2286</v>
      </c>
      <c r="F125" s="139" t="s">
        <v>2287</v>
      </c>
      <c r="G125" s="140" t="s">
        <v>206</v>
      </c>
      <c r="H125" s="141">
        <v>2</v>
      </c>
      <c r="I125" s="142"/>
      <c r="J125" s="143">
        <f t="shared" ref="J125:J135" si="0">ROUND(I125*H125,2)</f>
        <v>0</v>
      </c>
      <c r="K125" s="139" t="s">
        <v>189</v>
      </c>
      <c r="L125" s="33"/>
      <c r="M125" s="144" t="s">
        <v>1</v>
      </c>
      <c r="N125" s="145" t="s">
        <v>52</v>
      </c>
      <c r="P125" s="146">
        <f t="shared" ref="P125:P135" si="1">O125*H125</f>
        <v>0</v>
      </c>
      <c r="Q125" s="146">
        <v>0</v>
      </c>
      <c r="R125" s="146">
        <f t="shared" ref="R125:R135" si="2">Q125*H125</f>
        <v>0</v>
      </c>
      <c r="S125" s="146">
        <v>0</v>
      </c>
      <c r="T125" s="147">
        <f t="shared" ref="T125:T135" si="3">S125*H125</f>
        <v>0</v>
      </c>
      <c r="AR125" s="148" t="s">
        <v>863</v>
      </c>
      <c r="AT125" s="148" t="s">
        <v>185</v>
      </c>
      <c r="AU125" s="148" t="s">
        <v>96</v>
      </c>
      <c r="AY125" s="17" t="s">
        <v>183</v>
      </c>
      <c r="BE125" s="149">
        <f t="shared" ref="BE125:BE135" si="4">IF(N125="základní",J125,0)</f>
        <v>0</v>
      </c>
      <c r="BF125" s="149">
        <f t="shared" ref="BF125:BF135" si="5">IF(N125="snížená",J125,0)</f>
        <v>0</v>
      </c>
      <c r="BG125" s="149">
        <f t="shared" ref="BG125:BG135" si="6">IF(N125="zákl. přenesená",J125,0)</f>
        <v>0</v>
      </c>
      <c r="BH125" s="149">
        <f t="shared" ref="BH125:BH135" si="7">IF(N125="sníž. přenesená",J125,0)</f>
        <v>0</v>
      </c>
      <c r="BI125" s="149">
        <f t="shared" ref="BI125:BI135" si="8">IF(N125="nulová",J125,0)</f>
        <v>0</v>
      </c>
      <c r="BJ125" s="17" t="s">
        <v>94</v>
      </c>
      <c r="BK125" s="149">
        <f t="shared" ref="BK125:BK135" si="9">ROUND(I125*H125,2)</f>
        <v>0</v>
      </c>
      <c r="BL125" s="17" t="s">
        <v>863</v>
      </c>
      <c r="BM125" s="148" t="s">
        <v>2397</v>
      </c>
    </row>
    <row r="126" spans="2:65" s="1" customFormat="1" ht="16.5" customHeight="1">
      <c r="B126" s="33"/>
      <c r="C126" s="137" t="s">
        <v>96</v>
      </c>
      <c r="D126" s="137" t="s">
        <v>185</v>
      </c>
      <c r="E126" s="138" t="s">
        <v>2398</v>
      </c>
      <c r="F126" s="139" t="s">
        <v>2399</v>
      </c>
      <c r="G126" s="140" t="s">
        <v>206</v>
      </c>
      <c r="H126" s="141">
        <v>2</v>
      </c>
      <c r="I126" s="142"/>
      <c r="J126" s="143">
        <f t="shared" si="0"/>
        <v>0</v>
      </c>
      <c r="K126" s="139" t="s">
        <v>705</v>
      </c>
      <c r="L126" s="33"/>
      <c r="M126" s="144" t="s">
        <v>1</v>
      </c>
      <c r="N126" s="145" t="s">
        <v>52</v>
      </c>
      <c r="P126" s="146">
        <f t="shared" si="1"/>
        <v>0</v>
      </c>
      <c r="Q126" s="146">
        <v>0</v>
      </c>
      <c r="R126" s="146">
        <f t="shared" si="2"/>
        <v>0</v>
      </c>
      <c r="S126" s="146">
        <v>0</v>
      </c>
      <c r="T126" s="147">
        <f t="shared" si="3"/>
        <v>0</v>
      </c>
      <c r="AR126" s="148" t="s">
        <v>863</v>
      </c>
      <c r="AT126" s="148" t="s">
        <v>185</v>
      </c>
      <c r="AU126" s="148" t="s">
        <v>96</v>
      </c>
      <c r="AY126" s="17" t="s">
        <v>183</v>
      </c>
      <c r="BE126" s="149">
        <f t="shared" si="4"/>
        <v>0</v>
      </c>
      <c r="BF126" s="149">
        <f t="shared" si="5"/>
        <v>0</v>
      </c>
      <c r="BG126" s="149">
        <f t="shared" si="6"/>
        <v>0</v>
      </c>
      <c r="BH126" s="149">
        <f t="shared" si="7"/>
        <v>0</v>
      </c>
      <c r="BI126" s="149">
        <f t="shared" si="8"/>
        <v>0</v>
      </c>
      <c r="BJ126" s="17" t="s">
        <v>94</v>
      </c>
      <c r="BK126" s="149">
        <f t="shared" si="9"/>
        <v>0</v>
      </c>
      <c r="BL126" s="17" t="s">
        <v>863</v>
      </c>
      <c r="BM126" s="148" t="s">
        <v>2400</v>
      </c>
    </row>
    <row r="127" spans="2:65" s="1" customFormat="1" ht="24.2" customHeight="1">
      <c r="B127" s="33"/>
      <c r="C127" s="176" t="s">
        <v>203</v>
      </c>
      <c r="D127" s="176" t="s">
        <v>511</v>
      </c>
      <c r="E127" s="177" t="s">
        <v>2289</v>
      </c>
      <c r="F127" s="178" t="s">
        <v>2290</v>
      </c>
      <c r="G127" s="179" t="s">
        <v>206</v>
      </c>
      <c r="H127" s="180">
        <v>2</v>
      </c>
      <c r="I127" s="181"/>
      <c r="J127" s="182">
        <f t="shared" si="0"/>
        <v>0</v>
      </c>
      <c r="K127" s="178" t="s">
        <v>705</v>
      </c>
      <c r="L127" s="183"/>
      <c r="M127" s="184" t="s">
        <v>1</v>
      </c>
      <c r="N127" s="185" t="s">
        <v>52</v>
      </c>
      <c r="P127" s="146">
        <f t="shared" si="1"/>
        <v>0</v>
      </c>
      <c r="Q127" s="146">
        <v>7.4999999999999997E-3</v>
      </c>
      <c r="R127" s="146">
        <f t="shared" si="2"/>
        <v>1.4999999999999999E-2</v>
      </c>
      <c r="S127" s="146">
        <v>0</v>
      </c>
      <c r="T127" s="147">
        <f t="shared" si="3"/>
        <v>0</v>
      </c>
      <c r="AR127" s="148" t="s">
        <v>1021</v>
      </c>
      <c r="AT127" s="148" t="s">
        <v>511</v>
      </c>
      <c r="AU127" s="148" t="s">
        <v>96</v>
      </c>
      <c r="AY127" s="17" t="s">
        <v>183</v>
      </c>
      <c r="BE127" s="149">
        <f t="shared" si="4"/>
        <v>0</v>
      </c>
      <c r="BF127" s="149">
        <f t="shared" si="5"/>
        <v>0</v>
      </c>
      <c r="BG127" s="149">
        <f t="shared" si="6"/>
        <v>0</v>
      </c>
      <c r="BH127" s="149">
        <f t="shared" si="7"/>
        <v>0</v>
      </c>
      <c r="BI127" s="149">
        <f t="shared" si="8"/>
        <v>0</v>
      </c>
      <c r="BJ127" s="17" t="s">
        <v>94</v>
      </c>
      <c r="BK127" s="149">
        <f t="shared" si="9"/>
        <v>0</v>
      </c>
      <c r="BL127" s="17" t="s">
        <v>1021</v>
      </c>
      <c r="BM127" s="148" t="s">
        <v>2401</v>
      </c>
    </row>
    <row r="128" spans="2:65" s="1" customFormat="1" ht="16.5" customHeight="1">
      <c r="B128" s="33"/>
      <c r="C128" s="137" t="s">
        <v>190</v>
      </c>
      <c r="D128" s="137" t="s">
        <v>185</v>
      </c>
      <c r="E128" s="138" t="s">
        <v>2292</v>
      </c>
      <c r="F128" s="139" t="s">
        <v>2293</v>
      </c>
      <c r="G128" s="140" t="s">
        <v>206</v>
      </c>
      <c r="H128" s="141">
        <v>2</v>
      </c>
      <c r="I128" s="142"/>
      <c r="J128" s="143">
        <f t="shared" si="0"/>
        <v>0</v>
      </c>
      <c r="K128" s="139" t="s">
        <v>189</v>
      </c>
      <c r="L128" s="33"/>
      <c r="M128" s="144" t="s">
        <v>1</v>
      </c>
      <c r="N128" s="145" t="s">
        <v>52</v>
      </c>
      <c r="P128" s="146">
        <f t="shared" si="1"/>
        <v>0</v>
      </c>
      <c r="Q128" s="146">
        <v>0</v>
      </c>
      <c r="R128" s="146">
        <f t="shared" si="2"/>
        <v>0</v>
      </c>
      <c r="S128" s="146">
        <v>0</v>
      </c>
      <c r="T128" s="147">
        <f t="shared" si="3"/>
        <v>0</v>
      </c>
      <c r="AR128" s="148" t="s">
        <v>863</v>
      </c>
      <c r="AT128" s="148" t="s">
        <v>185</v>
      </c>
      <c r="AU128" s="148" t="s">
        <v>96</v>
      </c>
      <c r="AY128" s="17" t="s">
        <v>183</v>
      </c>
      <c r="BE128" s="149">
        <f t="shared" si="4"/>
        <v>0</v>
      </c>
      <c r="BF128" s="149">
        <f t="shared" si="5"/>
        <v>0</v>
      </c>
      <c r="BG128" s="149">
        <f t="shared" si="6"/>
        <v>0</v>
      </c>
      <c r="BH128" s="149">
        <f t="shared" si="7"/>
        <v>0</v>
      </c>
      <c r="BI128" s="149">
        <f t="shared" si="8"/>
        <v>0</v>
      </c>
      <c r="BJ128" s="17" t="s">
        <v>94</v>
      </c>
      <c r="BK128" s="149">
        <f t="shared" si="9"/>
        <v>0</v>
      </c>
      <c r="BL128" s="17" t="s">
        <v>863</v>
      </c>
      <c r="BM128" s="148" t="s">
        <v>2402</v>
      </c>
    </row>
    <row r="129" spans="2:65" s="1" customFormat="1" ht="16.5" customHeight="1">
      <c r="B129" s="33"/>
      <c r="C129" s="176" t="s">
        <v>216</v>
      </c>
      <c r="D129" s="176" t="s">
        <v>511</v>
      </c>
      <c r="E129" s="177" t="s">
        <v>2295</v>
      </c>
      <c r="F129" s="178" t="s">
        <v>2296</v>
      </c>
      <c r="G129" s="179" t="s">
        <v>554</v>
      </c>
      <c r="H129" s="180">
        <v>2</v>
      </c>
      <c r="I129" s="181"/>
      <c r="J129" s="182">
        <f t="shared" si="0"/>
        <v>0</v>
      </c>
      <c r="K129" s="178" t="s">
        <v>705</v>
      </c>
      <c r="L129" s="183"/>
      <c r="M129" s="184" t="s">
        <v>1</v>
      </c>
      <c r="N129" s="185" t="s">
        <v>52</v>
      </c>
      <c r="P129" s="146">
        <f t="shared" si="1"/>
        <v>0</v>
      </c>
      <c r="Q129" s="146">
        <v>0</v>
      </c>
      <c r="R129" s="146">
        <f t="shared" si="2"/>
        <v>0</v>
      </c>
      <c r="S129" s="146">
        <v>0</v>
      </c>
      <c r="T129" s="147">
        <f t="shared" si="3"/>
        <v>0</v>
      </c>
      <c r="AR129" s="148" t="s">
        <v>1021</v>
      </c>
      <c r="AT129" s="148" t="s">
        <v>511</v>
      </c>
      <c r="AU129" s="148" t="s">
        <v>96</v>
      </c>
      <c r="AY129" s="17" t="s">
        <v>183</v>
      </c>
      <c r="BE129" s="149">
        <f t="shared" si="4"/>
        <v>0</v>
      </c>
      <c r="BF129" s="149">
        <f t="shared" si="5"/>
        <v>0</v>
      </c>
      <c r="BG129" s="149">
        <f t="shared" si="6"/>
        <v>0</v>
      </c>
      <c r="BH129" s="149">
        <f t="shared" si="7"/>
        <v>0</v>
      </c>
      <c r="BI129" s="149">
        <f t="shared" si="8"/>
        <v>0</v>
      </c>
      <c r="BJ129" s="17" t="s">
        <v>94</v>
      </c>
      <c r="BK129" s="149">
        <f t="shared" si="9"/>
        <v>0</v>
      </c>
      <c r="BL129" s="17" t="s">
        <v>1021</v>
      </c>
      <c r="BM129" s="148" t="s">
        <v>2403</v>
      </c>
    </row>
    <row r="130" spans="2:65" s="1" customFormat="1" ht="16.5" customHeight="1">
      <c r="B130" s="33"/>
      <c r="C130" s="137" t="s">
        <v>222</v>
      </c>
      <c r="D130" s="137" t="s">
        <v>185</v>
      </c>
      <c r="E130" s="138" t="s">
        <v>2404</v>
      </c>
      <c r="F130" s="139" t="s">
        <v>2405</v>
      </c>
      <c r="G130" s="140" t="s">
        <v>206</v>
      </c>
      <c r="H130" s="141">
        <v>2</v>
      </c>
      <c r="I130" s="142"/>
      <c r="J130" s="143">
        <f t="shared" si="0"/>
        <v>0</v>
      </c>
      <c r="K130" s="139" t="s">
        <v>705</v>
      </c>
      <c r="L130" s="33"/>
      <c r="M130" s="144" t="s">
        <v>1</v>
      </c>
      <c r="N130" s="145" t="s">
        <v>52</v>
      </c>
      <c r="P130" s="146">
        <f t="shared" si="1"/>
        <v>0</v>
      </c>
      <c r="Q130" s="146">
        <v>0</v>
      </c>
      <c r="R130" s="146">
        <f t="shared" si="2"/>
        <v>0</v>
      </c>
      <c r="S130" s="146">
        <v>0</v>
      </c>
      <c r="T130" s="147">
        <f t="shared" si="3"/>
        <v>0</v>
      </c>
      <c r="AR130" s="148" t="s">
        <v>863</v>
      </c>
      <c r="AT130" s="148" t="s">
        <v>185</v>
      </c>
      <c r="AU130" s="148" t="s">
        <v>96</v>
      </c>
      <c r="AY130" s="17" t="s">
        <v>183</v>
      </c>
      <c r="BE130" s="149">
        <f t="shared" si="4"/>
        <v>0</v>
      </c>
      <c r="BF130" s="149">
        <f t="shared" si="5"/>
        <v>0</v>
      </c>
      <c r="BG130" s="149">
        <f t="shared" si="6"/>
        <v>0</v>
      </c>
      <c r="BH130" s="149">
        <f t="shared" si="7"/>
        <v>0</v>
      </c>
      <c r="BI130" s="149">
        <f t="shared" si="8"/>
        <v>0</v>
      </c>
      <c r="BJ130" s="17" t="s">
        <v>94</v>
      </c>
      <c r="BK130" s="149">
        <f t="shared" si="9"/>
        <v>0</v>
      </c>
      <c r="BL130" s="17" t="s">
        <v>863</v>
      </c>
      <c r="BM130" s="148" t="s">
        <v>2406</v>
      </c>
    </row>
    <row r="131" spans="2:65" s="1" customFormat="1" ht="16.5" customHeight="1">
      <c r="B131" s="33"/>
      <c r="C131" s="137" t="s">
        <v>227</v>
      </c>
      <c r="D131" s="137" t="s">
        <v>185</v>
      </c>
      <c r="E131" s="138" t="s">
        <v>2298</v>
      </c>
      <c r="F131" s="139" t="s">
        <v>2299</v>
      </c>
      <c r="G131" s="140" t="s">
        <v>206</v>
      </c>
      <c r="H131" s="141">
        <v>2</v>
      </c>
      <c r="I131" s="142"/>
      <c r="J131" s="143">
        <f t="shared" si="0"/>
        <v>0</v>
      </c>
      <c r="K131" s="139" t="s">
        <v>189</v>
      </c>
      <c r="L131" s="33"/>
      <c r="M131" s="144" t="s">
        <v>1</v>
      </c>
      <c r="N131" s="145" t="s">
        <v>52</v>
      </c>
      <c r="P131" s="146">
        <f t="shared" si="1"/>
        <v>0</v>
      </c>
      <c r="Q131" s="146">
        <v>0</v>
      </c>
      <c r="R131" s="146">
        <f t="shared" si="2"/>
        <v>0</v>
      </c>
      <c r="S131" s="146">
        <v>0</v>
      </c>
      <c r="T131" s="147">
        <f t="shared" si="3"/>
        <v>0</v>
      </c>
      <c r="AR131" s="148" t="s">
        <v>863</v>
      </c>
      <c r="AT131" s="148" t="s">
        <v>185</v>
      </c>
      <c r="AU131" s="148" t="s">
        <v>96</v>
      </c>
      <c r="AY131" s="17" t="s">
        <v>183</v>
      </c>
      <c r="BE131" s="149">
        <f t="shared" si="4"/>
        <v>0</v>
      </c>
      <c r="BF131" s="149">
        <f t="shared" si="5"/>
        <v>0</v>
      </c>
      <c r="BG131" s="149">
        <f t="shared" si="6"/>
        <v>0</v>
      </c>
      <c r="BH131" s="149">
        <f t="shared" si="7"/>
        <v>0</v>
      </c>
      <c r="BI131" s="149">
        <f t="shared" si="8"/>
        <v>0</v>
      </c>
      <c r="BJ131" s="17" t="s">
        <v>94</v>
      </c>
      <c r="BK131" s="149">
        <f t="shared" si="9"/>
        <v>0</v>
      </c>
      <c r="BL131" s="17" t="s">
        <v>863</v>
      </c>
      <c r="BM131" s="148" t="s">
        <v>2407</v>
      </c>
    </row>
    <row r="132" spans="2:65" s="1" customFormat="1" ht="24.2" customHeight="1">
      <c r="B132" s="33"/>
      <c r="C132" s="176" t="s">
        <v>235</v>
      </c>
      <c r="D132" s="176" t="s">
        <v>511</v>
      </c>
      <c r="E132" s="177" t="s">
        <v>2301</v>
      </c>
      <c r="F132" s="178" t="s">
        <v>2302</v>
      </c>
      <c r="G132" s="179" t="s">
        <v>554</v>
      </c>
      <c r="H132" s="180">
        <v>2</v>
      </c>
      <c r="I132" s="181"/>
      <c r="J132" s="182">
        <f t="shared" si="0"/>
        <v>0</v>
      </c>
      <c r="K132" s="178" t="s">
        <v>705</v>
      </c>
      <c r="L132" s="183"/>
      <c r="M132" s="184" t="s">
        <v>1</v>
      </c>
      <c r="N132" s="185" t="s">
        <v>52</v>
      </c>
      <c r="P132" s="146">
        <f t="shared" si="1"/>
        <v>0</v>
      </c>
      <c r="Q132" s="146">
        <v>0</v>
      </c>
      <c r="R132" s="146">
        <f t="shared" si="2"/>
        <v>0</v>
      </c>
      <c r="S132" s="146">
        <v>0</v>
      </c>
      <c r="T132" s="147">
        <f t="shared" si="3"/>
        <v>0</v>
      </c>
      <c r="AR132" s="148" t="s">
        <v>2303</v>
      </c>
      <c r="AT132" s="148" t="s">
        <v>511</v>
      </c>
      <c r="AU132" s="148" t="s">
        <v>96</v>
      </c>
      <c r="AY132" s="17" t="s">
        <v>183</v>
      </c>
      <c r="BE132" s="149">
        <f t="shared" si="4"/>
        <v>0</v>
      </c>
      <c r="BF132" s="149">
        <f t="shared" si="5"/>
        <v>0</v>
      </c>
      <c r="BG132" s="149">
        <f t="shared" si="6"/>
        <v>0</v>
      </c>
      <c r="BH132" s="149">
        <f t="shared" si="7"/>
        <v>0</v>
      </c>
      <c r="BI132" s="149">
        <f t="shared" si="8"/>
        <v>0</v>
      </c>
      <c r="BJ132" s="17" t="s">
        <v>94</v>
      </c>
      <c r="BK132" s="149">
        <f t="shared" si="9"/>
        <v>0</v>
      </c>
      <c r="BL132" s="17" t="s">
        <v>863</v>
      </c>
      <c r="BM132" s="148" t="s">
        <v>2408</v>
      </c>
    </row>
    <row r="133" spans="2:65" s="1" customFormat="1" ht="16.5" customHeight="1">
      <c r="B133" s="33"/>
      <c r="C133" s="176" t="s">
        <v>242</v>
      </c>
      <c r="D133" s="176" t="s">
        <v>511</v>
      </c>
      <c r="E133" s="177" t="s">
        <v>2305</v>
      </c>
      <c r="F133" s="178" t="s">
        <v>2306</v>
      </c>
      <c r="G133" s="179" t="s">
        <v>206</v>
      </c>
      <c r="H133" s="180">
        <v>2</v>
      </c>
      <c r="I133" s="181"/>
      <c r="J133" s="182">
        <f t="shared" si="0"/>
        <v>0</v>
      </c>
      <c r="K133" s="178" t="s">
        <v>189</v>
      </c>
      <c r="L133" s="183"/>
      <c r="M133" s="184" t="s">
        <v>1</v>
      </c>
      <c r="N133" s="185" t="s">
        <v>52</v>
      </c>
      <c r="P133" s="146">
        <f t="shared" si="1"/>
        <v>0</v>
      </c>
      <c r="Q133" s="146">
        <v>3.0000000000000001E-5</v>
      </c>
      <c r="R133" s="146">
        <f t="shared" si="2"/>
        <v>6.0000000000000002E-5</v>
      </c>
      <c r="S133" s="146">
        <v>0</v>
      </c>
      <c r="T133" s="147">
        <f t="shared" si="3"/>
        <v>0</v>
      </c>
      <c r="AR133" s="148" t="s">
        <v>2303</v>
      </c>
      <c r="AT133" s="148" t="s">
        <v>511</v>
      </c>
      <c r="AU133" s="148" t="s">
        <v>96</v>
      </c>
      <c r="AY133" s="17" t="s">
        <v>183</v>
      </c>
      <c r="BE133" s="149">
        <f t="shared" si="4"/>
        <v>0</v>
      </c>
      <c r="BF133" s="149">
        <f t="shared" si="5"/>
        <v>0</v>
      </c>
      <c r="BG133" s="149">
        <f t="shared" si="6"/>
        <v>0</v>
      </c>
      <c r="BH133" s="149">
        <f t="shared" si="7"/>
        <v>0</v>
      </c>
      <c r="BI133" s="149">
        <f t="shared" si="8"/>
        <v>0</v>
      </c>
      <c r="BJ133" s="17" t="s">
        <v>94</v>
      </c>
      <c r="BK133" s="149">
        <f t="shared" si="9"/>
        <v>0</v>
      </c>
      <c r="BL133" s="17" t="s">
        <v>863</v>
      </c>
      <c r="BM133" s="148" t="s">
        <v>2409</v>
      </c>
    </row>
    <row r="134" spans="2:65" s="1" customFormat="1" ht="16.5" customHeight="1">
      <c r="B134" s="33"/>
      <c r="C134" s="176" t="s">
        <v>248</v>
      </c>
      <c r="D134" s="176" t="s">
        <v>511</v>
      </c>
      <c r="E134" s="177" t="s">
        <v>2308</v>
      </c>
      <c r="F134" s="178" t="s">
        <v>2309</v>
      </c>
      <c r="G134" s="179" t="s">
        <v>539</v>
      </c>
      <c r="H134" s="180">
        <v>10</v>
      </c>
      <c r="I134" s="181"/>
      <c r="J134" s="182">
        <f t="shared" si="0"/>
        <v>0</v>
      </c>
      <c r="K134" s="178" t="s">
        <v>189</v>
      </c>
      <c r="L134" s="183"/>
      <c r="M134" s="184" t="s">
        <v>1</v>
      </c>
      <c r="N134" s="185" t="s">
        <v>52</v>
      </c>
      <c r="P134" s="146">
        <f t="shared" si="1"/>
        <v>0</v>
      </c>
      <c r="Q134" s="146">
        <v>1.2E-4</v>
      </c>
      <c r="R134" s="146">
        <f t="shared" si="2"/>
        <v>1.2000000000000001E-3</v>
      </c>
      <c r="S134" s="146">
        <v>0</v>
      </c>
      <c r="T134" s="147">
        <f t="shared" si="3"/>
        <v>0</v>
      </c>
      <c r="AR134" s="148" t="s">
        <v>2303</v>
      </c>
      <c r="AT134" s="148" t="s">
        <v>511</v>
      </c>
      <c r="AU134" s="148" t="s">
        <v>96</v>
      </c>
      <c r="AY134" s="17" t="s">
        <v>183</v>
      </c>
      <c r="BE134" s="149">
        <f t="shared" si="4"/>
        <v>0</v>
      </c>
      <c r="BF134" s="149">
        <f t="shared" si="5"/>
        <v>0</v>
      </c>
      <c r="BG134" s="149">
        <f t="shared" si="6"/>
        <v>0</v>
      </c>
      <c r="BH134" s="149">
        <f t="shared" si="7"/>
        <v>0</v>
      </c>
      <c r="BI134" s="149">
        <f t="shared" si="8"/>
        <v>0</v>
      </c>
      <c r="BJ134" s="17" t="s">
        <v>94</v>
      </c>
      <c r="BK134" s="149">
        <f t="shared" si="9"/>
        <v>0</v>
      </c>
      <c r="BL134" s="17" t="s">
        <v>863</v>
      </c>
      <c r="BM134" s="148" t="s">
        <v>2410</v>
      </c>
    </row>
    <row r="135" spans="2:65" s="1" customFormat="1" ht="16.5" customHeight="1">
      <c r="B135" s="33"/>
      <c r="C135" s="137" t="s">
        <v>255</v>
      </c>
      <c r="D135" s="137" t="s">
        <v>185</v>
      </c>
      <c r="E135" s="138" t="s">
        <v>2316</v>
      </c>
      <c r="F135" s="139" t="s">
        <v>2317</v>
      </c>
      <c r="G135" s="140" t="s">
        <v>206</v>
      </c>
      <c r="H135" s="141">
        <v>2</v>
      </c>
      <c r="I135" s="142"/>
      <c r="J135" s="143">
        <f t="shared" si="0"/>
        <v>0</v>
      </c>
      <c r="K135" s="139" t="s">
        <v>705</v>
      </c>
      <c r="L135" s="33"/>
      <c r="M135" s="144" t="s">
        <v>1</v>
      </c>
      <c r="N135" s="145" t="s">
        <v>52</v>
      </c>
      <c r="P135" s="146">
        <f t="shared" si="1"/>
        <v>0</v>
      </c>
      <c r="Q135" s="146">
        <v>0</v>
      </c>
      <c r="R135" s="146">
        <f t="shared" si="2"/>
        <v>0</v>
      </c>
      <c r="S135" s="146">
        <v>0</v>
      </c>
      <c r="T135" s="147">
        <f t="shared" si="3"/>
        <v>0</v>
      </c>
      <c r="AR135" s="148" t="s">
        <v>863</v>
      </c>
      <c r="AT135" s="148" t="s">
        <v>185</v>
      </c>
      <c r="AU135" s="148" t="s">
        <v>96</v>
      </c>
      <c r="AY135" s="17" t="s">
        <v>183</v>
      </c>
      <c r="BE135" s="149">
        <f t="shared" si="4"/>
        <v>0</v>
      </c>
      <c r="BF135" s="149">
        <f t="shared" si="5"/>
        <v>0</v>
      </c>
      <c r="BG135" s="149">
        <f t="shared" si="6"/>
        <v>0</v>
      </c>
      <c r="BH135" s="149">
        <f t="shared" si="7"/>
        <v>0</v>
      </c>
      <c r="BI135" s="149">
        <f t="shared" si="8"/>
        <v>0</v>
      </c>
      <c r="BJ135" s="17" t="s">
        <v>94</v>
      </c>
      <c r="BK135" s="149">
        <f t="shared" si="9"/>
        <v>0</v>
      </c>
      <c r="BL135" s="17" t="s">
        <v>863</v>
      </c>
      <c r="BM135" s="148" t="s">
        <v>2411</v>
      </c>
    </row>
    <row r="136" spans="2:65" s="11" customFormat="1" ht="25.9" customHeight="1">
      <c r="B136" s="125"/>
      <c r="D136" s="126" t="s">
        <v>86</v>
      </c>
      <c r="E136" s="127" t="s">
        <v>2319</v>
      </c>
      <c r="F136" s="127" t="s">
        <v>2320</v>
      </c>
      <c r="I136" s="128"/>
      <c r="J136" s="129">
        <f>BK136</f>
        <v>0</v>
      </c>
      <c r="L136" s="125"/>
      <c r="M136" s="130"/>
      <c r="P136" s="131">
        <f>SUM(P137:P151)</f>
        <v>0</v>
      </c>
      <c r="R136" s="131">
        <f>SUM(R137:R151)</f>
        <v>0</v>
      </c>
      <c r="T136" s="132">
        <f>SUM(T137:T151)</f>
        <v>1.9008</v>
      </c>
      <c r="AR136" s="126" t="s">
        <v>203</v>
      </c>
      <c r="AT136" s="133" t="s">
        <v>86</v>
      </c>
      <c r="AU136" s="133" t="s">
        <v>87</v>
      </c>
      <c r="AY136" s="126" t="s">
        <v>183</v>
      </c>
      <c r="BK136" s="134">
        <f>SUM(BK137:BK151)</f>
        <v>0</v>
      </c>
    </row>
    <row r="137" spans="2:65" s="1" customFormat="1" ht="16.5" customHeight="1">
      <c r="B137" s="33"/>
      <c r="C137" s="137" t="s">
        <v>267</v>
      </c>
      <c r="D137" s="137" t="s">
        <v>185</v>
      </c>
      <c r="E137" s="138" t="s">
        <v>2328</v>
      </c>
      <c r="F137" s="139" t="s">
        <v>2329</v>
      </c>
      <c r="G137" s="140" t="s">
        <v>206</v>
      </c>
      <c r="H137" s="141">
        <v>2</v>
      </c>
      <c r="I137" s="142"/>
      <c r="J137" s="143">
        <f>ROUND(I137*H137,2)</f>
        <v>0</v>
      </c>
      <c r="K137" s="139" t="s">
        <v>705</v>
      </c>
      <c r="L137" s="33"/>
      <c r="M137" s="144" t="s">
        <v>1</v>
      </c>
      <c r="N137" s="145" t="s">
        <v>52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863</v>
      </c>
      <c r="AT137" s="148" t="s">
        <v>185</v>
      </c>
      <c r="AU137" s="148" t="s">
        <v>94</v>
      </c>
      <c r="AY137" s="17" t="s">
        <v>183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94</v>
      </c>
      <c r="BK137" s="149">
        <f>ROUND(I137*H137,2)</f>
        <v>0</v>
      </c>
      <c r="BL137" s="17" t="s">
        <v>863</v>
      </c>
      <c r="BM137" s="148" t="s">
        <v>2412</v>
      </c>
    </row>
    <row r="138" spans="2:65" s="1" customFormat="1" ht="16.5" customHeight="1">
      <c r="B138" s="33"/>
      <c r="C138" s="137" t="s">
        <v>275</v>
      </c>
      <c r="D138" s="137" t="s">
        <v>185</v>
      </c>
      <c r="E138" s="138" t="s">
        <v>2331</v>
      </c>
      <c r="F138" s="139" t="s">
        <v>2332</v>
      </c>
      <c r="G138" s="140" t="s">
        <v>514</v>
      </c>
      <c r="H138" s="141">
        <v>0.64800000000000002</v>
      </c>
      <c r="I138" s="142"/>
      <c r="J138" s="143">
        <f>ROUND(I138*H138,2)</f>
        <v>0</v>
      </c>
      <c r="K138" s="139" t="s">
        <v>189</v>
      </c>
      <c r="L138" s="33"/>
      <c r="M138" s="144" t="s">
        <v>1</v>
      </c>
      <c r="N138" s="145" t="s">
        <v>52</v>
      </c>
      <c r="P138" s="146">
        <f>O138*H138</f>
        <v>0</v>
      </c>
      <c r="Q138" s="146">
        <v>0</v>
      </c>
      <c r="R138" s="146">
        <f>Q138*H138</f>
        <v>0</v>
      </c>
      <c r="S138" s="146">
        <v>0</v>
      </c>
      <c r="T138" s="147">
        <f>S138*H138</f>
        <v>0</v>
      </c>
      <c r="AR138" s="148" t="s">
        <v>863</v>
      </c>
      <c r="AT138" s="148" t="s">
        <v>185</v>
      </c>
      <c r="AU138" s="148" t="s">
        <v>94</v>
      </c>
      <c r="AY138" s="17" t="s">
        <v>183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94</v>
      </c>
      <c r="BK138" s="149">
        <f>ROUND(I138*H138,2)</f>
        <v>0</v>
      </c>
      <c r="BL138" s="17" t="s">
        <v>863</v>
      </c>
      <c r="BM138" s="148" t="s">
        <v>2413</v>
      </c>
    </row>
    <row r="139" spans="2:65" s="12" customFormat="1" ht="11.25">
      <c r="B139" s="150"/>
      <c r="D139" s="151" t="s">
        <v>192</v>
      </c>
      <c r="E139" s="152" t="s">
        <v>1</v>
      </c>
      <c r="F139" s="153" t="s">
        <v>2414</v>
      </c>
      <c r="H139" s="154">
        <v>0.64800000000000002</v>
      </c>
      <c r="I139" s="155"/>
      <c r="L139" s="150"/>
      <c r="M139" s="156"/>
      <c r="T139" s="157"/>
      <c r="AT139" s="152" t="s">
        <v>192</v>
      </c>
      <c r="AU139" s="152" t="s">
        <v>94</v>
      </c>
      <c r="AV139" s="12" t="s">
        <v>96</v>
      </c>
      <c r="AW139" s="12" t="s">
        <v>42</v>
      </c>
      <c r="AX139" s="12" t="s">
        <v>94</v>
      </c>
      <c r="AY139" s="152" t="s">
        <v>183</v>
      </c>
    </row>
    <row r="140" spans="2:65" s="1" customFormat="1" ht="21.75" customHeight="1">
      <c r="B140" s="33"/>
      <c r="C140" s="137" t="s">
        <v>281</v>
      </c>
      <c r="D140" s="137" t="s">
        <v>185</v>
      </c>
      <c r="E140" s="138" t="s">
        <v>2379</v>
      </c>
      <c r="F140" s="139" t="s">
        <v>2380</v>
      </c>
      <c r="G140" s="140" t="s">
        <v>514</v>
      </c>
      <c r="H140" s="141">
        <v>0.64800000000000002</v>
      </c>
      <c r="I140" s="142"/>
      <c r="J140" s="143">
        <f>ROUND(I140*H140,2)</f>
        <v>0</v>
      </c>
      <c r="K140" s="139" t="s">
        <v>189</v>
      </c>
      <c r="L140" s="33"/>
      <c r="M140" s="144" t="s">
        <v>1</v>
      </c>
      <c r="N140" s="145" t="s">
        <v>52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863</v>
      </c>
      <c r="AT140" s="148" t="s">
        <v>185</v>
      </c>
      <c r="AU140" s="148" t="s">
        <v>94</v>
      </c>
      <c r="AY140" s="17" t="s">
        <v>183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94</v>
      </c>
      <c r="BK140" s="149">
        <f>ROUND(I140*H140,2)</f>
        <v>0</v>
      </c>
      <c r="BL140" s="17" t="s">
        <v>863</v>
      </c>
      <c r="BM140" s="148" t="s">
        <v>2415</v>
      </c>
    </row>
    <row r="141" spans="2:65" s="1" customFormat="1" ht="24.2" customHeight="1">
      <c r="B141" s="33"/>
      <c r="C141" s="137" t="s">
        <v>8</v>
      </c>
      <c r="D141" s="137" t="s">
        <v>185</v>
      </c>
      <c r="E141" s="138" t="s">
        <v>2384</v>
      </c>
      <c r="F141" s="139" t="s">
        <v>2385</v>
      </c>
      <c r="G141" s="140" t="s">
        <v>514</v>
      </c>
      <c r="H141" s="141">
        <v>9.0719999999999992</v>
      </c>
      <c r="I141" s="142"/>
      <c r="J141" s="143">
        <f>ROUND(I141*H141,2)</f>
        <v>0</v>
      </c>
      <c r="K141" s="139" t="s">
        <v>189</v>
      </c>
      <c r="L141" s="33"/>
      <c r="M141" s="144" t="s">
        <v>1</v>
      </c>
      <c r="N141" s="145" t="s">
        <v>52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863</v>
      </c>
      <c r="AT141" s="148" t="s">
        <v>185</v>
      </c>
      <c r="AU141" s="148" t="s">
        <v>94</v>
      </c>
      <c r="AY141" s="17" t="s">
        <v>183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94</v>
      </c>
      <c r="BK141" s="149">
        <f>ROUND(I141*H141,2)</f>
        <v>0</v>
      </c>
      <c r="BL141" s="17" t="s">
        <v>863</v>
      </c>
      <c r="BM141" s="148" t="s">
        <v>2416</v>
      </c>
    </row>
    <row r="142" spans="2:65" s="12" customFormat="1" ht="11.25">
      <c r="B142" s="150"/>
      <c r="D142" s="151" t="s">
        <v>192</v>
      </c>
      <c r="E142" s="152" t="s">
        <v>1</v>
      </c>
      <c r="F142" s="153" t="s">
        <v>2417</v>
      </c>
      <c r="H142" s="154">
        <v>9.0719999999999992</v>
      </c>
      <c r="I142" s="155"/>
      <c r="L142" s="150"/>
      <c r="M142" s="156"/>
      <c r="T142" s="157"/>
      <c r="AT142" s="152" t="s">
        <v>192</v>
      </c>
      <c r="AU142" s="152" t="s">
        <v>94</v>
      </c>
      <c r="AV142" s="12" t="s">
        <v>96</v>
      </c>
      <c r="AW142" s="12" t="s">
        <v>42</v>
      </c>
      <c r="AX142" s="12" t="s">
        <v>94</v>
      </c>
      <c r="AY142" s="152" t="s">
        <v>183</v>
      </c>
    </row>
    <row r="143" spans="2:65" s="1" customFormat="1" ht="16.5" customHeight="1">
      <c r="B143" s="33"/>
      <c r="C143" s="137" t="s">
        <v>290</v>
      </c>
      <c r="D143" s="137" t="s">
        <v>185</v>
      </c>
      <c r="E143" s="138" t="s">
        <v>2418</v>
      </c>
      <c r="F143" s="139" t="s">
        <v>2419</v>
      </c>
      <c r="G143" s="140" t="s">
        <v>488</v>
      </c>
      <c r="H143" s="141">
        <v>1.901</v>
      </c>
      <c r="I143" s="142"/>
      <c r="J143" s="143">
        <f>ROUND(I143*H143,2)</f>
        <v>0</v>
      </c>
      <c r="K143" s="139" t="s">
        <v>189</v>
      </c>
      <c r="L143" s="33"/>
      <c r="M143" s="144" t="s">
        <v>1</v>
      </c>
      <c r="N143" s="145" t="s">
        <v>52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863</v>
      </c>
      <c r="AT143" s="148" t="s">
        <v>185</v>
      </c>
      <c r="AU143" s="148" t="s">
        <v>94</v>
      </c>
      <c r="AY143" s="17" t="s">
        <v>183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94</v>
      </c>
      <c r="BK143" s="149">
        <f>ROUND(I143*H143,2)</f>
        <v>0</v>
      </c>
      <c r="BL143" s="17" t="s">
        <v>863</v>
      </c>
      <c r="BM143" s="148" t="s">
        <v>2420</v>
      </c>
    </row>
    <row r="144" spans="2:65" s="12" customFormat="1" ht="11.25">
      <c r="B144" s="150"/>
      <c r="D144" s="151" t="s">
        <v>192</v>
      </c>
      <c r="E144" s="152" t="s">
        <v>1</v>
      </c>
      <c r="F144" s="153" t="s">
        <v>2421</v>
      </c>
      <c r="H144" s="154">
        <v>1.901</v>
      </c>
      <c r="I144" s="155"/>
      <c r="L144" s="150"/>
      <c r="M144" s="156"/>
      <c r="T144" s="157"/>
      <c r="AT144" s="152" t="s">
        <v>192</v>
      </c>
      <c r="AU144" s="152" t="s">
        <v>94</v>
      </c>
      <c r="AV144" s="12" t="s">
        <v>96</v>
      </c>
      <c r="AW144" s="12" t="s">
        <v>42</v>
      </c>
      <c r="AX144" s="12" t="s">
        <v>87</v>
      </c>
      <c r="AY144" s="152" t="s">
        <v>183</v>
      </c>
    </row>
    <row r="145" spans="2:65" s="1" customFormat="1" ht="16.5" customHeight="1">
      <c r="B145" s="33"/>
      <c r="C145" s="137" t="s">
        <v>294</v>
      </c>
      <c r="D145" s="137" t="s">
        <v>185</v>
      </c>
      <c r="E145" s="138" t="s">
        <v>2422</v>
      </c>
      <c r="F145" s="139" t="s">
        <v>2423</v>
      </c>
      <c r="G145" s="140" t="s">
        <v>488</v>
      </c>
      <c r="H145" s="141">
        <v>26.614000000000001</v>
      </c>
      <c r="I145" s="142"/>
      <c r="J145" s="143">
        <f>ROUND(I145*H145,2)</f>
        <v>0</v>
      </c>
      <c r="K145" s="139" t="s">
        <v>189</v>
      </c>
      <c r="L145" s="33"/>
      <c r="M145" s="144" t="s">
        <v>1</v>
      </c>
      <c r="N145" s="145" t="s">
        <v>52</v>
      </c>
      <c r="P145" s="146">
        <f>O145*H145</f>
        <v>0</v>
      </c>
      <c r="Q145" s="146">
        <v>0</v>
      </c>
      <c r="R145" s="146">
        <f>Q145*H145</f>
        <v>0</v>
      </c>
      <c r="S145" s="146">
        <v>0</v>
      </c>
      <c r="T145" s="147">
        <f>S145*H145</f>
        <v>0</v>
      </c>
      <c r="AR145" s="148" t="s">
        <v>863</v>
      </c>
      <c r="AT145" s="148" t="s">
        <v>185</v>
      </c>
      <c r="AU145" s="148" t="s">
        <v>94</v>
      </c>
      <c r="AY145" s="17" t="s">
        <v>183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94</v>
      </c>
      <c r="BK145" s="149">
        <f>ROUND(I145*H145,2)</f>
        <v>0</v>
      </c>
      <c r="BL145" s="17" t="s">
        <v>863</v>
      </c>
      <c r="BM145" s="148" t="s">
        <v>2424</v>
      </c>
    </row>
    <row r="146" spans="2:65" s="12" customFormat="1" ht="11.25">
      <c r="B146" s="150"/>
      <c r="D146" s="151" t="s">
        <v>192</v>
      </c>
      <c r="E146" s="152" t="s">
        <v>1</v>
      </c>
      <c r="F146" s="153" t="s">
        <v>2425</v>
      </c>
      <c r="H146" s="154">
        <v>26.614000000000001</v>
      </c>
      <c r="I146" s="155"/>
      <c r="L146" s="150"/>
      <c r="M146" s="156"/>
      <c r="T146" s="157"/>
      <c r="AT146" s="152" t="s">
        <v>192</v>
      </c>
      <c r="AU146" s="152" t="s">
        <v>94</v>
      </c>
      <c r="AV146" s="12" t="s">
        <v>96</v>
      </c>
      <c r="AW146" s="12" t="s">
        <v>42</v>
      </c>
      <c r="AX146" s="12" t="s">
        <v>94</v>
      </c>
      <c r="AY146" s="152" t="s">
        <v>183</v>
      </c>
    </row>
    <row r="147" spans="2:65" s="1" customFormat="1" ht="16.5" customHeight="1">
      <c r="B147" s="33"/>
      <c r="C147" s="137" t="s">
        <v>298</v>
      </c>
      <c r="D147" s="137" t="s">
        <v>185</v>
      </c>
      <c r="E147" s="138" t="s">
        <v>2388</v>
      </c>
      <c r="F147" s="139" t="s">
        <v>2389</v>
      </c>
      <c r="G147" s="140" t="s">
        <v>488</v>
      </c>
      <c r="H147" s="141">
        <v>1.0369999999999999</v>
      </c>
      <c r="I147" s="142"/>
      <c r="J147" s="143">
        <f>ROUND(I147*H147,2)</f>
        <v>0</v>
      </c>
      <c r="K147" s="139" t="s">
        <v>705</v>
      </c>
      <c r="L147" s="33"/>
      <c r="M147" s="144" t="s">
        <v>1</v>
      </c>
      <c r="N147" s="145" t="s">
        <v>52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863</v>
      </c>
      <c r="AT147" s="148" t="s">
        <v>185</v>
      </c>
      <c r="AU147" s="148" t="s">
        <v>94</v>
      </c>
      <c r="AY147" s="17" t="s">
        <v>183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94</v>
      </c>
      <c r="BK147" s="149">
        <f>ROUND(I147*H147,2)</f>
        <v>0</v>
      </c>
      <c r="BL147" s="17" t="s">
        <v>863</v>
      </c>
      <c r="BM147" s="148" t="s">
        <v>2426</v>
      </c>
    </row>
    <row r="148" spans="2:65" s="12" customFormat="1" ht="11.25">
      <c r="B148" s="150"/>
      <c r="D148" s="151" t="s">
        <v>192</v>
      </c>
      <c r="E148" s="152" t="s">
        <v>1</v>
      </c>
      <c r="F148" s="153" t="s">
        <v>2427</v>
      </c>
      <c r="H148" s="154">
        <v>1.0369999999999999</v>
      </c>
      <c r="I148" s="155"/>
      <c r="L148" s="150"/>
      <c r="M148" s="156"/>
      <c r="T148" s="157"/>
      <c r="AT148" s="152" t="s">
        <v>192</v>
      </c>
      <c r="AU148" s="152" t="s">
        <v>94</v>
      </c>
      <c r="AV148" s="12" t="s">
        <v>96</v>
      </c>
      <c r="AW148" s="12" t="s">
        <v>42</v>
      </c>
      <c r="AX148" s="12" t="s">
        <v>94</v>
      </c>
      <c r="AY148" s="152" t="s">
        <v>183</v>
      </c>
    </row>
    <row r="149" spans="2:65" s="1" customFormat="1" ht="24.2" customHeight="1">
      <c r="B149" s="33"/>
      <c r="C149" s="137" t="s">
        <v>289</v>
      </c>
      <c r="D149" s="137" t="s">
        <v>185</v>
      </c>
      <c r="E149" s="138" t="s">
        <v>2428</v>
      </c>
      <c r="F149" s="139" t="s">
        <v>2429</v>
      </c>
      <c r="G149" s="140" t="s">
        <v>488</v>
      </c>
      <c r="H149" s="141">
        <v>1.901</v>
      </c>
      <c r="I149" s="142"/>
      <c r="J149" s="143">
        <f>ROUND(I149*H149,2)</f>
        <v>0</v>
      </c>
      <c r="K149" s="139" t="s">
        <v>705</v>
      </c>
      <c r="L149" s="33"/>
      <c r="M149" s="144" t="s">
        <v>1</v>
      </c>
      <c r="N149" s="145" t="s">
        <v>52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863</v>
      </c>
      <c r="AT149" s="148" t="s">
        <v>185</v>
      </c>
      <c r="AU149" s="148" t="s">
        <v>94</v>
      </c>
      <c r="AY149" s="17" t="s">
        <v>183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94</v>
      </c>
      <c r="BK149" s="149">
        <f>ROUND(I149*H149,2)</f>
        <v>0</v>
      </c>
      <c r="BL149" s="17" t="s">
        <v>863</v>
      </c>
      <c r="BM149" s="148" t="s">
        <v>2430</v>
      </c>
    </row>
    <row r="150" spans="2:65" s="1" customFormat="1" ht="16.5" customHeight="1">
      <c r="B150" s="33"/>
      <c r="C150" s="137" t="s">
        <v>305</v>
      </c>
      <c r="D150" s="137" t="s">
        <v>185</v>
      </c>
      <c r="E150" s="138" t="s">
        <v>2431</v>
      </c>
      <c r="F150" s="139" t="s">
        <v>2432</v>
      </c>
      <c r="G150" s="140" t="s">
        <v>514</v>
      </c>
      <c r="H150" s="141">
        <v>0.86399999999999999</v>
      </c>
      <c r="I150" s="142"/>
      <c r="J150" s="143">
        <f>ROUND(I150*H150,2)</f>
        <v>0</v>
      </c>
      <c r="K150" s="139" t="s">
        <v>189</v>
      </c>
      <c r="L150" s="33"/>
      <c r="M150" s="144" t="s">
        <v>1</v>
      </c>
      <c r="N150" s="145" t="s">
        <v>52</v>
      </c>
      <c r="P150" s="146">
        <f>O150*H150</f>
        <v>0</v>
      </c>
      <c r="Q150" s="146">
        <v>0</v>
      </c>
      <c r="R150" s="146">
        <f>Q150*H150</f>
        <v>0</v>
      </c>
      <c r="S150" s="146">
        <v>2.2000000000000002</v>
      </c>
      <c r="T150" s="147">
        <f>S150*H150</f>
        <v>1.9008</v>
      </c>
      <c r="AR150" s="148" t="s">
        <v>863</v>
      </c>
      <c r="AT150" s="148" t="s">
        <v>185</v>
      </c>
      <c r="AU150" s="148" t="s">
        <v>94</v>
      </c>
      <c r="AY150" s="17" t="s">
        <v>183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94</v>
      </c>
      <c r="BK150" s="149">
        <f>ROUND(I150*H150,2)</f>
        <v>0</v>
      </c>
      <c r="BL150" s="17" t="s">
        <v>863</v>
      </c>
      <c r="BM150" s="148" t="s">
        <v>2433</v>
      </c>
    </row>
    <row r="151" spans="2:65" s="12" customFormat="1" ht="11.25">
      <c r="B151" s="150"/>
      <c r="D151" s="151" t="s">
        <v>192</v>
      </c>
      <c r="E151" s="152" t="s">
        <v>1</v>
      </c>
      <c r="F151" s="153" t="s">
        <v>2434</v>
      </c>
      <c r="H151" s="154">
        <v>0.86399999999999999</v>
      </c>
      <c r="I151" s="155"/>
      <c r="L151" s="150"/>
      <c r="M151" s="186"/>
      <c r="N151" s="187"/>
      <c r="O151" s="187"/>
      <c r="P151" s="187"/>
      <c r="Q151" s="187"/>
      <c r="R151" s="187"/>
      <c r="S151" s="187"/>
      <c r="T151" s="188"/>
      <c r="AT151" s="152" t="s">
        <v>192</v>
      </c>
      <c r="AU151" s="152" t="s">
        <v>94</v>
      </c>
      <c r="AV151" s="12" t="s">
        <v>96</v>
      </c>
      <c r="AW151" s="12" t="s">
        <v>42</v>
      </c>
      <c r="AX151" s="12" t="s">
        <v>94</v>
      </c>
      <c r="AY151" s="152" t="s">
        <v>183</v>
      </c>
    </row>
    <row r="152" spans="2:65" s="1" customFormat="1" ht="6.95" customHeight="1">
      <c r="B152" s="45"/>
      <c r="C152" s="46"/>
      <c r="D152" s="46"/>
      <c r="E152" s="46"/>
      <c r="F152" s="46"/>
      <c r="G152" s="46"/>
      <c r="H152" s="46"/>
      <c r="I152" s="46"/>
      <c r="J152" s="46"/>
      <c r="K152" s="46"/>
      <c r="L152" s="33"/>
    </row>
  </sheetData>
  <sheetProtection algorithmName="SHA-512" hashValue="d4prYfIQxs8bV5xZg/D8W97RSrD4uOHpqjQAE96Mki1Z8KY+4HYGh505fU2tv1IQmLoVGiM7ZO/TS07Fi59KDA==" saltValue="0/1L+nNvfX0GtWIvVMw3HCHPqYKN8A2M/NRBEj0yNFItygjSszHexZR3izqQb4RWWMEHq30THSjxHkHLaT9NxA==" spinCount="100000" sheet="1" objects="1" scenarios="1" formatColumns="0" formatRows="0" autoFilter="0"/>
  <autoFilter ref="C121:K151" xr:uid="{00000000-0009-0000-0000-00000E000000}"/>
  <mergeCells count="12">
    <mergeCell ref="E114:H114"/>
    <mergeCell ref="L2:V2"/>
    <mergeCell ref="E84:H84"/>
    <mergeCell ref="E86:H86"/>
    <mergeCell ref="E88:H88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43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152</v>
      </c>
      <c r="AZ2" s="189" t="s">
        <v>2435</v>
      </c>
      <c r="BA2" s="189" t="s">
        <v>1</v>
      </c>
      <c r="BB2" s="189" t="s">
        <v>1</v>
      </c>
      <c r="BC2" s="189" t="s">
        <v>2436</v>
      </c>
      <c r="BD2" s="189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189" t="s">
        <v>2437</v>
      </c>
      <c r="BA3" s="189" t="s">
        <v>1</v>
      </c>
      <c r="BB3" s="189" t="s">
        <v>1</v>
      </c>
      <c r="BC3" s="189" t="s">
        <v>2438</v>
      </c>
      <c r="BD3" s="189" t="s">
        <v>96</v>
      </c>
    </row>
    <row r="4" spans="2:56" ht="24.95" customHeight="1">
      <c r="B4" s="20"/>
      <c r="D4" s="21" t="s">
        <v>157</v>
      </c>
      <c r="L4" s="20"/>
      <c r="M4" s="94" t="s">
        <v>10</v>
      </c>
      <c r="AT4" s="17" t="s">
        <v>4</v>
      </c>
      <c r="AZ4" s="189" t="s">
        <v>2439</v>
      </c>
      <c r="BA4" s="189" t="s">
        <v>1</v>
      </c>
      <c r="BB4" s="189" t="s">
        <v>1</v>
      </c>
      <c r="BC4" s="189" t="s">
        <v>267</v>
      </c>
      <c r="BD4" s="189" t="s">
        <v>96</v>
      </c>
    </row>
    <row r="5" spans="2:56" ht="6.95" customHeight="1">
      <c r="B5" s="20"/>
      <c r="L5" s="20"/>
      <c r="AZ5" s="189" t="s">
        <v>2440</v>
      </c>
      <c r="BA5" s="189" t="s">
        <v>1</v>
      </c>
      <c r="BB5" s="189" t="s">
        <v>1</v>
      </c>
      <c r="BC5" s="189" t="s">
        <v>2441</v>
      </c>
      <c r="BD5" s="189" t="s">
        <v>96</v>
      </c>
    </row>
    <row r="6" spans="2:56" ht="12" customHeight="1">
      <c r="B6" s="20"/>
      <c r="D6" s="27" t="s">
        <v>16</v>
      </c>
      <c r="L6" s="20"/>
      <c r="AZ6" s="189" t="s">
        <v>2442</v>
      </c>
      <c r="BA6" s="189" t="s">
        <v>1</v>
      </c>
      <c r="BB6" s="189" t="s">
        <v>1</v>
      </c>
      <c r="BC6" s="189" t="s">
        <v>2443</v>
      </c>
      <c r="BD6" s="189" t="s">
        <v>96</v>
      </c>
    </row>
    <row r="7" spans="2:5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  <c r="AZ7" s="189" t="s">
        <v>2444</v>
      </c>
      <c r="BA7" s="189" t="s">
        <v>1</v>
      </c>
      <c r="BB7" s="189" t="s">
        <v>1</v>
      </c>
      <c r="BC7" s="189" t="s">
        <v>2445</v>
      </c>
      <c r="BD7" s="189" t="s">
        <v>96</v>
      </c>
    </row>
    <row r="8" spans="2:56" s="1" customFormat="1" ht="12" customHeight="1">
      <c r="B8" s="33"/>
      <c r="D8" s="27" t="s">
        <v>158</v>
      </c>
      <c r="L8" s="33"/>
      <c r="AZ8" s="189" t="s">
        <v>2446</v>
      </c>
      <c r="BA8" s="189" t="s">
        <v>1</v>
      </c>
      <c r="BB8" s="189" t="s">
        <v>1</v>
      </c>
      <c r="BC8" s="189" t="s">
        <v>2447</v>
      </c>
      <c r="BD8" s="189" t="s">
        <v>96</v>
      </c>
    </row>
    <row r="9" spans="2:56" s="1" customFormat="1" ht="16.5" customHeight="1">
      <c r="B9" s="33"/>
      <c r="E9" s="208" t="s">
        <v>2448</v>
      </c>
      <c r="F9" s="247"/>
      <c r="G9" s="247"/>
      <c r="H9" s="247"/>
      <c r="L9" s="33"/>
      <c r="AZ9" s="189" t="s">
        <v>2449</v>
      </c>
      <c r="BA9" s="189" t="s">
        <v>1</v>
      </c>
      <c r="BB9" s="189" t="s">
        <v>1</v>
      </c>
      <c r="BC9" s="189" t="s">
        <v>216</v>
      </c>
      <c r="BD9" s="189" t="s">
        <v>96</v>
      </c>
    </row>
    <row r="10" spans="2:56" s="1" customFormat="1" ht="11.25">
      <c r="B10" s="33"/>
      <c r="L10" s="33"/>
      <c r="AZ10" s="189" t="s">
        <v>2450</v>
      </c>
      <c r="BA10" s="189" t="s">
        <v>1</v>
      </c>
      <c r="BB10" s="189" t="s">
        <v>1</v>
      </c>
      <c r="BC10" s="189" t="s">
        <v>2451</v>
      </c>
      <c r="BD10" s="189" t="s">
        <v>96</v>
      </c>
    </row>
    <row r="11" spans="2:56" s="1" customFormat="1" ht="12" customHeight="1">
      <c r="B11" s="33"/>
      <c r="D11" s="27" t="s">
        <v>18</v>
      </c>
      <c r="F11" s="25" t="s">
        <v>153</v>
      </c>
      <c r="I11" s="27" t="s">
        <v>20</v>
      </c>
      <c r="J11" s="25" t="s">
        <v>2452</v>
      </c>
      <c r="L11" s="33"/>
      <c r="AZ11" s="189" t="s">
        <v>2453</v>
      </c>
      <c r="BA11" s="189" t="s">
        <v>1</v>
      </c>
      <c r="BB11" s="189" t="s">
        <v>1</v>
      </c>
      <c r="BC11" s="189" t="s">
        <v>2454</v>
      </c>
      <c r="BD11" s="189" t="s">
        <v>96</v>
      </c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18. 8. 2023</v>
      </c>
      <c r="L12" s="33"/>
      <c r="AZ12" s="189" t="s">
        <v>2455</v>
      </c>
      <c r="BA12" s="189" t="s">
        <v>1</v>
      </c>
      <c r="BB12" s="189" t="s">
        <v>1</v>
      </c>
      <c r="BC12" s="189" t="s">
        <v>2456</v>
      </c>
      <c r="BD12" s="189" t="s">
        <v>96</v>
      </c>
    </row>
    <row r="13" spans="2:56" s="1" customFormat="1" ht="21.75" customHeight="1">
      <c r="B13" s="33"/>
      <c r="D13" s="24" t="s">
        <v>26</v>
      </c>
      <c r="F13" s="29" t="s">
        <v>623</v>
      </c>
      <c r="I13" s="24" t="s">
        <v>28</v>
      </c>
      <c r="J13" s="29" t="s">
        <v>2457</v>
      </c>
      <c r="L13" s="33"/>
      <c r="AZ13" s="189" t="s">
        <v>2458</v>
      </c>
      <c r="BA13" s="189" t="s">
        <v>1</v>
      </c>
      <c r="BB13" s="189" t="s">
        <v>1</v>
      </c>
      <c r="BC13" s="189" t="s">
        <v>2459</v>
      </c>
      <c r="BD13" s="189" t="s">
        <v>96</v>
      </c>
    </row>
    <row r="14" spans="2:5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  <c r="AZ14" s="189" t="s">
        <v>2460</v>
      </c>
      <c r="BA14" s="189" t="s">
        <v>1</v>
      </c>
      <c r="BB14" s="189" t="s">
        <v>1</v>
      </c>
      <c r="BC14" s="189" t="s">
        <v>2461</v>
      </c>
      <c r="BD14" s="189" t="s">
        <v>96</v>
      </c>
    </row>
    <row r="15" spans="2:5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  <c r="AZ15" s="189" t="s">
        <v>2462</v>
      </c>
      <c r="BA15" s="189" t="s">
        <v>1</v>
      </c>
      <c r="BB15" s="189" t="s">
        <v>1</v>
      </c>
      <c r="BC15" s="189" t="s">
        <v>2463</v>
      </c>
      <c r="BD15" s="189" t="s">
        <v>96</v>
      </c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48" t="str">
        <f>'Rekapitulace stavby'!E14</f>
        <v>Vyplň údaj</v>
      </c>
      <c r="F18" s="213"/>
      <c r="G18" s="213"/>
      <c r="H18" s="213"/>
      <c r="I18" s="27" t="s">
        <v>34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45</v>
      </c>
      <c r="L26" s="33"/>
    </row>
    <row r="27" spans="2:12" s="7" customFormat="1" ht="16.5" customHeight="1">
      <c r="B27" s="95"/>
      <c r="E27" s="218" t="s">
        <v>1</v>
      </c>
      <c r="F27" s="218"/>
      <c r="G27" s="218"/>
      <c r="H27" s="218"/>
      <c r="L27" s="95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6" t="s">
        <v>47</v>
      </c>
      <c r="J30" s="67">
        <f>ROUND(J124,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</row>
    <row r="33" spans="2:12" s="1" customFormat="1" ht="14.45" customHeight="1">
      <c r="B33" s="33"/>
      <c r="D33" s="56" t="s">
        <v>51</v>
      </c>
      <c r="E33" s="27" t="s">
        <v>52</v>
      </c>
      <c r="F33" s="87">
        <f>ROUND((SUM(BE124:BE436)),  2)</f>
        <v>0</v>
      </c>
      <c r="I33" s="97">
        <v>0.21</v>
      </c>
      <c r="J33" s="87">
        <f>ROUND(((SUM(BE124:BE436))*I33),  2)</f>
        <v>0</v>
      </c>
      <c r="L33" s="33"/>
    </row>
    <row r="34" spans="2:12" s="1" customFormat="1" ht="14.45" customHeight="1">
      <c r="B34" s="33"/>
      <c r="E34" s="27" t="s">
        <v>53</v>
      </c>
      <c r="F34" s="87">
        <f>ROUND((SUM(BF124:BF436)),  2)</f>
        <v>0</v>
      </c>
      <c r="I34" s="97">
        <v>0.15</v>
      </c>
      <c r="J34" s="87">
        <f>ROUND(((SUM(BF124:BF436))*I34),  2)</f>
        <v>0</v>
      </c>
      <c r="L34" s="33"/>
    </row>
    <row r="35" spans="2:12" s="1" customFormat="1" ht="14.45" hidden="1" customHeight="1">
      <c r="B35" s="33"/>
      <c r="E35" s="27" t="s">
        <v>54</v>
      </c>
      <c r="F35" s="87">
        <f>ROUND((SUM(BG124:BG436)),  2)</f>
        <v>0</v>
      </c>
      <c r="I35" s="97">
        <v>0.21</v>
      </c>
      <c r="J35" s="87">
        <f>0</f>
        <v>0</v>
      </c>
      <c r="L35" s="33"/>
    </row>
    <row r="36" spans="2:12" s="1" customFormat="1" ht="14.45" hidden="1" customHeight="1">
      <c r="B36" s="33"/>
      <c r="E36" s="27" t="s">
        <v>55</v>
      </c>
      <c r="F36" s="87">
        <f>ROUND((SUM(BH124:BH436)),  2)</f>
        <v>0</v>
      </c>
      <c r="I36" s="97">
        <v>0.15</v>
      </c>
      <c r="J36" s="87">
        <f>0</f>
        <v>0</v>
      </c>
      <c r="L36" s="33"/>
    </row>
    <row r="37" spans="2:12" s="1" customFormat="1" ht="14.45" hidden="1" customHeight="1">
      <c r="B37" s="33"/>
      <c r="E37" s="27" t="s">
        <v>56</v>
      </c>
      <c r="F37" s="87">
        <f>ROUND((SUM(BI124:BI436)),  2)</f>
        <v>0</v>
      </c>
      <c r="I37" s="97">
        <v>0</v>
      </c>
      <c r="J37" s="87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8"/>
      <c r="D39" s="99" t="s">
        <v>57</v>
      </c>
      <c r="E39" s="58"/>
      <c r="F39" s="58"/>
      <c r="G39" s="100" t="s">
        <v>58</v>
      </c>
      <c r="H39" s="101" t="s">
        <v>59</v>
      </c>
      <c r="I39" s="58"/>
      <c r="J39" s="102">
        <f>SUM(J30:J37)</f>
        <v>0</v>
      </c>
      <c r="K39" s="103"/>
      <c r="L39" s="33"/>
    </row>
    <row r="40" spans="2:12" s="1" customFormat="1" ht="14.45" customHeight="1">
      <c r="B40" s="33"/>
      <c r="L40" s="33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4" t="s">
        <v>63</v>
      </c>
      <c r="G60" s="44" t="s">
        <v>62</v>
      </c>
      <c r="H60" s="35"/>
      <c r="I60" s="35"/>
      <c r="J60" s="105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4" t="s">
        <v>63</v>
      </c>
      <c r="G75" s="44" t="s">
        <v>62</v>
      </c>
      <c r="H75" s="35"/>
      <c r="I75" s="35"/>
      <c r="J75" s="105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47" s="1" customFormat="1" ht="24.95" customHeight="1">
      <c r="B81" s="33"/>
      <c r="C81" s="21" t="s">
        <v>162</v>
      </c>
      <c r="L81" s="33"/>
    </row>
    <row r="82" spans="2:47" s="1" customFormat="1" ht="6.95" customHeight="1">
      <c r="B82" s="33"/>
      <c r="L82" s="33"/>
    </row>
    <row r="83" spans="2:47" s="1" customFormat="1" ht="12" customHeight="1">
      <c r="B83" s="33"/>
      <c r="C83" s="27" t="s">
        <v>16</v>
      </c>
      <c r="L83" s="33"/>
    </row>
    <row r="84" spans="2:47" s="1" customFormat="1" ht="16.5" customHeight="1">
      <c r="B84" s="33"/>
      <c r="E84" s="245" t="str">
        <f>E7</f>
        <v>VEŘEJNÉ PROSTRANSTVÍ POD ŘEČKOVICKÝM HŘBITOVEM</v>
      </c>
      <c r="F84" s="246"/>
      <c r="G84" s="246"/>
      <c r="H84" s="246"/>
      <c r="L84" s="33"/>
    </row>
    <row r="85" spans="2:47" s="1" customFormat="1" ht="12" customHeight="1">
      <c r="B85" s="33"/>
      <c r="C85" s="27" t="s">
        <v>158</v>
      </c>
      <c r="L85" s="33"/>
    </row>
    <row r="86" spans="2:47" s="1" customFormat="1" ht="16.5" customHeight="1">
      <c r="B86" s="33"/>
      <c r="E86" s="208" t="str">
        <f>E9</f>
        <v>SO 06 - ZÁZEMÍ PRO KONTEJNERY</v>
      </c>
      <c r="F86" s="247"/>
      <c r="G86" s="247"/>
      <c r="H86" s="247"/>
      <c r="L86" s="33"/>
    </row>
    <row r="87" spans="2:47" s="1" customFormat="1" ht="6.95" customHeight="1">
      <c r="B87" s="33"/>
      <c r="L87" s="33"/>
    </row>
    <row r="88" spans="2:47" s="1" customFormat="1" ht="12" customHeight="1">
      <c r="B88" s="33"/>
      <c r="C88" s="27" t="s">
        <v>22</v>
      </c>
      <c r="F88" s="25" t="str">
        <f>F12</f>
        <v>Brno - Řečkovice</v>
      </c>
      <c r="I88" s="27" t="s">
        <v>24</v>
      </c>
      <c r="J88" s="53" t="str">
        <f>IF(J12="","",J12)</f>
        <v>18. 8. 2023</v>
      </c>
      <c r="L88" s="33"/>
    </row>
    <row r="89" spans="2:47" s="1" customFormat="1" ht="6.95" customHeight="1">
      <c r="B89" s="33"/>
      <c r="L89" s="33"/>
    </row>
    <row r="90" spans="2:47" s="1" customFormat="1" ht="40.15" customHeight="1">
      <c r="B90" s="33"/>
      <c r="C90" s="27" t="s">
        <v>30</v>
      </c>
      <c r="F90" s="25" t="str">
        <f>E15</f>
        <v>Statutární město Brno, měst.č.Řečkovice-Mokrá hora</v>
      </c>
      <c r="I90" s="27" t="s">
        <v>38</v>
      </c>
      <c r="J90" s="31" t="str">
        <f>E21</f>
        <v>Ateliér zahradní a krajin.architektury Z.Sendler</v>
      </c>
      <c r="L90" s="33"/>
    </row>
    <row r="91" spans="2:47" s="1" customFormat="1" ht="15.2" customHeight="1">
      <c r="B91" s="33"/>
      <c r="C91" s="27" t="s">
        <v>36</v>
      </c>
      <c r="F91" s="25" t="str">
        <f>IF(E18="","",E18)</f>
        <v>Vyplň údaj</v>
      </c>
      <c r="I91" s="27" t="s">
        <v>43</v>
      </c>
      <c r="J91" s="31" t="str">
        <f>E24</f>
        <v xml:space="preserve"> </v>
      </c>
      <c r="L91" s="33"/>
    </row>
    <row r="92" spans="2:47" s="1" customFormat="1" ht="10.35" customHeight="1">
      <c r="B92" s="33"/>
      <c r="L92" s="33"/>
    </row>
    <row r="93" spans="2:47" s="1" customFormat="1" ht="29.25" customHeight="1">
      <c r="B93" s="33"/>
      <c r="C93" s="106" t="s">
        <v>163</v>
      </c>
      <c r="D93" s="98"/>
      <c r="E93" s="98"/>
      <c r="F93" s="98"/>
      <c r="G93" s="98"/>
      <c r="H93" s="98"/>
      <c r="I93" s="98"/>
      <c r="J93" s="107" t="s">
        <v>164</v>
      </c>
      <c r="K93" s="98"/>
      <c r="L93" s="33"/>
    </row>
    <row r="94" spans="2:47" s="1" customFormat="1" ht="10.35" customHeight="1">
      <c r="B94" s="33"/>
      <c r="L94" s="33"/>
    </row>
    <row r="95" spans="2:47" s="1" customFormat="1" ht="22.9" customHeight="1">
      <c r="B95" s="33"/>
      <c r="C95" s="108" t="s">
        <v>165</v>
      </c>
      <c r="J95" s="67">
        <f>J124</f>
        <v>0</v>
      </c>
      <c r="L95" s="33"/>
      <c r="AU95" s="17" t="s">
        <v>166</v>
      </c>
    </row>
    <row r="96" spans="2:47" s="8" customFormat="1" ht="24.95" customHeight="1">
      <c r="B96" s="109"/>
      <c r="D96" s="110" t="s">
        <v>491</v>
      </c>
      <c r="E96" s="111"/>
      <c r="F96" s="111"/>
      <c r="G96" s="111"/>
      <c r="H96" s="111"/>
      <c r="I96" s="111"/>
      <c r="J96" s="112">
        <f>J125</f>
        <v>0</v>
      </c>
      <c r="L96" s="109"/>
    </row>
    <row r="97" spans="2:12" s="9" customFormat="1" ht="19.899999999999999" customHeight="1">
      <c r="B97" s="113"/>
      <c r="D97" s="114" t="s">
        <v>168</v>
      </c>
      <c r="E97" s="115"/>
      <c r="F97" s="115"/>
      <c r="G97" s="115"/>
      <c r="H97" s="115"/>
      <c r="I97" s="115"/>
      <c r="J97" s="116">
        <f>J126</f>
        <v>0</v>
      </c>
      <c r="L97" s="113"/>
    </row>
    <row r="98" spans="2:12" s="9" customFormat="1" ht="19.899999999999999" customHeight="1">
      <c r="B98" s="113"/>
      <c r="D98" s="114" t="s">
        <v>2464</v>
      </c>
      <c r="E98" s="115"/>
      <c r="F98" s="115"/>
      <c r="G98" s="115"/>
      <c r="H98" s="115"/>
      <c r="I98" s="115"/>
      <c r="J98" s="116">
        <f>J224</f>
        <v>0</v>
      </c>
      <c r="L98" s="113"/>
    </row>
    <row r="99" spans="2:12" s="9" customFormat="1" ht="19.899999999999999" customHeight="1">
      <c r="B99" s="113"/>
      <c r="D99" s="114" t="s">
        <v>627</v>
      </c>
      <c r="E99" s="115"/>
      <c r="F99" s="115"/>
      <c r="G99" s="115"/>
      <c r="H99" s="115"/>
      <c r="I99" s="115"/>
      <c r="J99" s="116">
        <f>J233</f>
        <v>0</v>
      </c>
      <c r="L99" s="113"/>
    </row>
    <row r="100" spans="2:12" s="9" customFormat="1" ht="19.899999999999999" customHeight="1">
      <c r="B100" s="113"/>
      <c r="D100" s="114" t="s">
        <v>1159</v>
      </c>
      <c r="E100" s="115"/>
      <c r="F100" s="115"/>
      <c r="G100" s="115"/>
      <c r="H100" s="115"/>
      <c r="I100" s="115"/>
      <c r="J100" s="116">
        <f>J260</f>
        <v>0</v>
      </c>
      <c r="L100" s="113"/>
    </row>
    <row r="101" spans="2:12" s="9" customFormat="1" ht="19.899999999999999" customHeight="1">
      <c r="B101" s="113"/>
      <c r="D101" s="114" t="s">
        <v>1160</v>
      </c>
      <c r="E101" s="115"/>
      <c r="F101" s="115"/>
      <c r="G101" s="115"/>
      <c r="H101" s="115"/>
      <c r="I101" s="115"/>
      <c r="J101" s="116">
        <f>J324</f>
        <v>0</v>
      </c>
      <c r="L101" s="113"/>
    </row>
    <row r="102" spans="2:12" s="9" customFormat="1" ht="19.899999999999999" customHeight="1">
      <c r="B102" s="113"/>
      <c r="D102" s="114" t="s">
        <v>1161</v>
      </c>
      <c r="E102" s="115"/>
      <c r="F102" s="115"/>
      <c r="G102" s="115"/>
      <c r="H102" s="115"/>
      <c r="I102" s="115"/>
      <c r="J102" s="116">
        <f>J418</f>
        <v>0</v>
      </c>
      <c r="L102" s="113"/>
    </row>
    <row r="103" spans="2:12" s="8" customFormat="1" ht="24.95" customHeight="1">
      <c r="B103" s="109"/>
      <c r="D103" s="110" t="s">
        <v>1162</v>
      </c>
      <c r="E103" s="111"/>
      <c r="F103" s="111"/>
      <c r="G103" s="111"/>
      <c r="H103" s="111"/>
      <c r="I103" s="111"/>
      <c r="J103" s="112">
        <f>J426</f>
        <v>0</v>
      </c>
      <c r="L103" s="109"/>
    </row>
    <row r="104" spans="2:12" s="9" customFormat="1" ht="19.899999999999999" customHeight="1">
      <c r="B104" s="113"/>
      <c r="D104" s="114" t="s">
        <v>1164</v>
      </c>
      <c r="E104" s="115"/>
      <c r="F104" s="115"/>
      <c r="G104" s="115"/>
      <c r="H104" s="115"/>
      <c r="I104" s="115"/>
      <c r="J104" s="116">
        <f>J427</f>
        <v>0</v>
      </c>
      <c r="L104" s="113"/>
    </row>
    <row r="105" spans="2:12" s="1" customFormat="1" ht="21.75" customHeight="1">
      <c r="B105" s="33"/>
      <c r="L105" s="33"/>
    </row>
    <row r="106" spans="2:12" s="1" customFormat="1" ht="6.95" customHeight="1">
      <c r="B106" s="45"/>
      <c r="C106" s="46"/>
      <c r="D106" s="46"/>
      <c r="E106" s="46"/>
      <c r="F106" s="46"/>
      <c r="G106" s="46"/>
      <c r="H106" s="46"/>
      <c r="I106" s="46"/>
      <c r="J106" s="46"/>
      <c r="K106" s="46"/>
      <c r="L106" s="33"/>
    </row>
    <row r="110" spans="2:12" s="1" customFormat="1" ht="6.95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33"/>
    </row>
    <row r="111" spans="2:12" s="1" customFormat="1" ht="24.95" customHeight="1">
      <c r="B111" s="33"/>
      <c r="C111" s="21" t="s">
        <v>169</v>
      </c>
      <c r="L111" s="33"/>
    </row>
    <row r="112" spans="2:12" s="1" customFormat="1" ht="6.95" customHeight="1">
      <c r="B112" s="33"/>
      <c r="L112" s="33"/>
    </row>
    <row r="113" spans="2:65" s="1" customFormat="1" ht="12" customHeight="1">
      <c r="B113" s="33"/>
      <c r="C113" s="27" t="s">
        <v>16</v>
      </c>
      <c r="L113" s="33"/>
    </row>
    <row r="114" spans="2:65" s="1" customFormat="1" ht="16.5" customHeight="1">
      <c r="B114" s="33"/>
      <c r="E114" s="245" t="str">
        <f>E7</f>
        <v>VEŘEJNÉ PROSTRANSTVÍ POD ŘEČKOVICKÝM HŘBITOVEM</v>
      </c>
      <c r="F114" s="246"/>
      <c r="G114" s="246"/>
      <c r="H114" s="246"/>
      <c r="L114" s="33"/>
    </row>
    <row r="115" spans="2:65" s="1" customFormat="1" ht="12" customHeight="1">
      <c r="B115" s="33"/>
      <c r="C115" s="27" t="s">
        <v>158</v>
      </c>
      <c r="L115" s="33"/>
    </row>
    <row r="116" spans="2:65" s="1" customFormat="1" ht="16.5" customHeight="1">
      <c r="B116" s="33"/>
      <c r="E116" s="208" t="str">
        <f>E9</f>
        <v>SO 06 - ZÁZEMÍ PRO KONTEJNERY</v>
      </c>
      <c r="F116" s="247"/>
      <c r="G116" s="247"/>
      <c r="H116" s="247"/>
      <c r="L116" s="33"/>
    </row>
    <row r="117" spans="2:65" s="1" customFormat="1" ht="6.95" customHeight="1">
      <c r="B117" s="33"/>
      <c r="L117" s="33"/>
    </row>
    <row r="118" spans="2:65" s="1" customFormat="1" ht="12" customHeight="1">
      <c r="B118" s="33"/>
      <c r="C118" s="27" t="s">
        <v>22</v>
      </c>
      <c r="F118" s="25" t="str">
        <f>F12</f>
        <v>Brno - Řečkovice</v>
      </c>
      <c r="I118" s="27" t="s">
        <v>24</v>
      </c>
      <c r="J118" s="53" t="str">
        <f>IF(J12="","",J12)</f>
        <v>18. 8. 2023</v>
      </c>
      <c r="L118" s="33"/>
    </row>
    <row r="119" spans="2:65" s="1" customFormat="1" ht="6.95" customHeight="1">
      <c r="B119" s="33"/>
      <c r="L119" s="33"/>
    </row>
    <row r="120" spans="2:65" s="1" customFormat="1" ht="40.15" customHeight="1">
      <c r="B120" s="33"/>
      <c r="C120" s="27" t="s">
        <v>30</v>
      </c>
      <c r="F120" s="25" t="str">
        <f>E15</f>
        <v>Statutární město Brno, měst.č.Řečkovice-Mokrá hora</v>
      </c>
      <c r="I120" s="27" t="s">
        <v>38</v>
      </c>
      <c r="J120" s="31" t="str">
        <f>E21</f>
        <v>Ateliér zahradní a krajin.architektury Z.Sendler</v>
      </c>
      <c r="L120" s="33"/>
    </row>
    <row r="121" spans="2:65" s="1" customFormat="1" ht="15.2" customHeight="1">
      <c r="B121" s="33"/>
      <c r="C121" s="27" t="s">
        <v>36</v>
      </c>
      <c r="F121" s="25" t="str">
        <f>IF(E18="","",E18)</f>
        <v>Vyplň údaj</v>
      </c>
      <c r="I121" s="27" t="s">
        <v>43</v>
      </c>
      <c r="J121" s="31" t="str">
        <f>E24</f>
        <v xml:space="preserve"> </v>
      </c>
      <c r="L121" s="33"/>
    </row>
    <row r="122" spans="2:65" s="1" customFormat="1" ht="10.35" customHeight="1">
      <c r="B122" s="33"/>
      <c r="L122" s="33"/>
    </row>
    <row r="123" spans="2:65" s="10" customFormat="1" ht="29.25" customHeight="1">
      <c r="B123" s="117"/>
      <c r="C123" s="118" t="s">
        <v>170</v>
      </c>
      <c r="D123" s="119" t="s">
        <v>72</v>
      </c>
      <c r="E123" s="119" t="s">
        <v>68</v>
      </c>
      <c r="F123" s="119" t="s">
        <v>69</v>
      </c>
      <c r="G123" s="119" t="s">
        <v>171</v>
      </c>
      <c r="H123" s="119" t="s">
        <v>172</v>
      </c>
      <c r="I123" s="119" t="s">
        <v>173</v>
      </c>
      <c r="J123" s="119" t="s">
        <v>164</v>
      </c>
      <c r="K123" s="120" t="s">
        <v>174</v>
      </c>
      <c r="L123" s="117"/>
      <c r="M123" s="60" t="s">
        <v>1</v>
      </c>
      <c r="N123" s="61" t="s">
        <v>51</v>
      </c>
      <c r="O123" s="61" t="s">
        <v>175</v>
      </c>
      <c r="P123" s="61" t="s">
        <v>176</v>
      </c>
      <c r="Q123" s="61" t="s">
        <v>177</v>
      </c>
      <c r="R123" s="61" t="s">
        <v>178</v>
      </c>
      <c r="S123" s="61" t="s">
        <v>179</v>
      </c>
      <c r="T123" s="62" t="s">
        <v>180</v>
      </c>
    </row>
    <row r="124" spans="2:65" s="1" customFormat="1" ht="22.9" customHeight="1">
      <c r="B124" s="33"/>
      <c r="C124" s="65" t="s">
        <v>181</v>
      </c>
      <c r="J124" s="121">
        <f>BK124</f>
        <v>0</v>
      </c>
      <c r="L124" s="33"/>
      <c r="M124" s="63"/>
      <c r="N124" s="54"/>
      <c r="O124" s="54"/>
      <c r="P124" s="122">
        <f>P125+P426</f>
        <v>0</v>
      </c>
      <c r="Q124" s="54"/>
      <c r="R124" s="122">
        <f>R125+R426</f>
        <v>27.452709299999999</v>
      </c>
      <c r="S124" s="54"/>
      <c r="T124" s="123">
        <f>T125+T426</f>
        <v>11.020824999999999</v>
      </c>
      <c r="AT124" s="17" t="s">
        <v>86</v>
      </c>
      <c r="AU124" s="17" t="s">
        <v>166</v>
      </c>
      <c r="BK124" s="124">
        <f>BK125+BK426</f>
        <v>0</v>
      </c>
    </row>
    <row r="125" spans="2:65" s="11" customFormat="1" ht="25.9" customHeight="1">
      <c r="B125" s="125"/>
      <c r="D125" s="126" t="s">
        <v>86</v>
      </c>
      <c r="E125" s="127" t="s">
        <v>182</v>
      </c>
      <c r="F125" s="127" t="s">
        <v>494</v>
      </c>
      <c r="I125" s="128"/>
      <c r="J125" s="129">
        <f>BK125</f>
        <v>0</v>
      </c>
      <c r="L125" s="125"/>
      <c r="M125" s="130"/>
      <c r="P125" s="131">
        <f>P126+P224+P233+P260+P324+P418</f>
        <v>0</v>
      </c>
      <c r="R125" s="131">
        <f>R126+R224+R233+R260+R324+R418</f>
        <v>27.3628</v>
      </c>
      <c r="T125" s="132">
        <f>T126+T224+T233+T260+T324+T418</f>
        <v>11.020824999999999</v>
      </c>
      <c r="AR125" s="126" t="s">
        <v>94</v>
      </c>
      <c r="AT125" s="133" t="s">
        <v>86</v>
      </c>
      <c r="AU125" s="133" t="s">
        <v>87</v>
      </c>
      <c r="AY125" s="126" t="s">
        <v>183</v>
      </c>
      <c r="BK125" s="134">
        <f>BK126+BK224+BK233+BK260+BK324+BK418</f>
        <v>0</v>
      </c>
    </row>
    <row r="126" spans="2:65" s="11" customFormat="1" ht="22.9" customHeight="1">
      <c r="B126" s="125"/>
      <c r="D126" s="126" t="s">
        <v>86</v>
      </c>
      <c r="E126" s="135" t="s">
        <v>94</v>
      </c>
      <c r="F126" s="135" t="s">
        <v>184</v>
      </c>
      <c r="I126" s="128"/>
      <c r="J126" s="136">
        <f>BK126</f>
        <v>0</v>
      </c>
      <c r="L126" s="125"/>
      <c r="M126" s="130"/>
      <c r="P126" s="131">
        <f>SUM(P127:P223)</f>
        <v>0</v>
      </c>
      <c r="R126" s="131">
        <f>SUM(R127:R223)</f>
        <v>0.98699999999999999</v>
      </c>
      <c r="T126" s="132">
        <f>SUM(T127:T223)</f>
        <v>8.9838249999999995</v>
      </c>
      <c r="AR126" s="126" t="s">
        <v>94</v>
      </c>
      <c r="AT126" s="133" t="s">
        <v>86</v>
      </c>
      <c r="AU126" s="133" t="s">
        <v>94</v>
      </c>
      <c r="AY126" s="126" t="s">
        <v>183</v>
      </c>
      <c r="BK126" s="134">
        <f>SUM(BK127:BK223)</f>
        <v>0</v>
      </c>
    </row>
    <row r="127" spans="2:65" s="1" customFormat="1" ht="21.75" customHeight="1">
      <c r="B127" s="33"/>
      <c r="C127" s="137" t="s">
        <v>94</v>
      </c>
      <c r="D127" s="137" t="s">
        <v>185</v>
      </c>
      <c r="E127" s="138" t="s">
        <v>2465</v>
      </c>
      <c r="F127" s="139" t="s">
        <v>2466</v>
      </c>
      <c r="G127" s="140" t="s">
        <v>188</v>
      </c>
      <c r="H127" s="141">
        <v>12.141</v>
      </c>
      <c r="I127" s="142"/>
      <c r="J127" s="143">
        <f>ROUND(I127*H127,2)</f>
        <v>0</v>
      </c>
      <c r="K127" s="139" t="s">
        <v>189</v>
      </c>
      <c r="L127" s="33"/>
      <c r="M127" s="144" t="s">
        <v>1</v>
      </c>
      <c r="N127" s="145" t="s">
        <v>52</v>
      </c>
      <c r="P127" s="146">
        <f>O127*H127</f>
        <v>0</v>
      </c>
      <c r="Q127" s="146">
        <v>0</v>
      </c>
      <c r="R127" s="146">
        <f>Q127*H127</f>
        <v>0</v>
      </c>
      <c r="S127" s="146">
        <v>0.42499999999999999</v>
      </c>
      <c r="T127" s="147">
        <f>S127*H127</f>
        <v>5.1599249999999994</v>
      </c>
      <c r="AR127" s="148" t="s">
        <v>190</v>
      </c>
      <c r="AT127" s="148" t="s">
        <v>185</v>
      </c>
      <c r="AU127" s="148" t="s">
        <v>96</v>
      </c>
      <c r="AY127" s="17" t="s">
        <v>183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94</v>
      </c>
      <c r="BK127" s="149">
        <f>ROUND(I127*H127,2)</f>
        <v>0</v>
      </c>
      <c r="BL127" s="17" t="s">
        <v>190</v>
      </c>
      <c r="BM127" s="148" t="s">
        <v>2467</v>
      </c>
    </row>
    <row r="128" spans="2:65" s="13" customFormat="1" ht="11.25">
      <c r="B128" s="158"/>
      <c r="D128" s="151" t="s">
        <v>192</v>
      </c>
      <c r="E128" s="159" t="s">
        <v>1</v>
      </c>
      <c r="F128" s="160" t="s">
        <v>1168</v>
      </c>
      <c r="H128" s="159" t="s">
        <v>1</v>
      </c>
      <c r="I128" s="161"/>
      <c r="L128" s="158"/>
      <c r="M128" s="162"/>
      <c r="T128" s="163"/>
      <c r="AT128" s="159" t="s">
        <v>192</v>
      </c>
      <c r="AU128" s="159" t="s">
        <v>96</v>
      </c>
      <c r="AV128" s="13" t="s">
        <v>94</v>
      </c>
      <c r="AW128" s="13" t="s">
        <v>42</v>
      </c>
      <c r="AX128" s="13" t="s">
        <v>87</v>
      </c>
      <c r="AY128" s="159" t="s">
        <v>183</v>
      </c>
    </row>
    <row r="129" spans="2:65" s="13" customFormat="1" ht="11.25">
      <c r="B129" s="158"/>
      <c r="D129" s="151" t="s">
        <v>192</v>
      </c>
      <c r="E129" s="159" t="s">
        <v>1</v>
      </c>
      <c r="F129" s="160" t="s">
        <v>1169</v>
      </c>
      <c r="H129" s="159" t="s">
        <v>1</v>
      </c>
      <c r="I129" s="161"/>
      <c r="L129" s="158"/>
      <c r="M129" s="162"/>
      <c r="T129" s="163"/>
      <c r="AT129" s="159" t="s">
        <v>192</v>
      </c>
      <c r="AU129" s="159" t="s">
        <v>96</v>
      </c>
      <c r="AV129" s="13" t="s">
        <v>94</v>
      </c>
      <c r="AW129" s="13" t="s">
        <v>42</v>
      </c>
      <c r="AX129" s="13" t="s">
        <v>87</v>
      </c>
      <c r="AY129" s="159" t="s">
        <v>183</v>
      </c>
    </row>
    <row r="130" spans="2:65" s="13" customFormat="1" ht="11.25">
      <c r="B130" s="158"/>
      <c r="D130" s="151" t="s">
        <v>192</v>
      </c>
      <c r="E130" s="159" t="s">
        <v>1</v>
      </c>
      <c r="F130" s="160" t="s">
        <v>2468</v>
      </c>
      <c r="H130" s="159" t="s">
        <v>1</v>
      </c>
      <c r="I130" s="161"/>
      <c r="L130" s="158"/>
      <c r="M130" s="162"/>
      <c r="T130" s="163"/>
      <c r="AT130" s="159" t="s">
        <v>192</v>
      </c>
      <c r="AU130" s="159" t="s">
        <v>96</v>
      </c>
      <c r="AV130" s="13" t="s">
        <v>94</v>
      </c>
      <c r="AW130" s="13" t="s">
        <v>42</v>
      </c>
      <c r="AX130" s="13" t="s">
        <v>87</v>
      </c>
      <c r="AY130" s="159" t="s">
        <v>183</v>
      </c>
    </row>
    <row r="131" spans="2:65" s="13" customFormat="1" ht="11.25">
      <c r="B131" s="158"/>
      <c r="D131" s="151" t="s">
        <v>192</v>
      </c>
      <c r="E131" s="159" t="s">
        <v>1</v>
      </c>
      <c r="F131" s="160" t="s">
        <v>2469</v>
      </c>
      <c r="H131" s="159" t="s">
        <v>1</v>
      </c>
      <c r="I131" s="161"/>
      <c r="L131" s="158"/>
      <c r="M131" s="162"/>
      <c r="T131" s="163"/>
      <c r="AT131" s="159" t="s">
        <v>192</v>
      </c>
      <c r="AU131" s="159" t="s">
        <v>96</v>
      </c>
      <c r="AV131" s="13" t="s">
        <v>94</v>
      </c>
      <c r="AW131" s="13" t="s">
        <v>42</v>
      </c>
      <c r="AX131" s="13" t="s">
        <v>87</v>
      </c>
      <c r="AY131" s="159" t="s">
        <v>183</v>
      </c>
    </row>
    <row r="132" spans="2:65" s="13" customFormat="1" ht="11.25">
      <c r="B132" s="158"/>
      <c r="D132" s="151" t="s">
        <v>192</v>
      </c>
      <c r="E132" s="159" t="s">
        <v>1</v>
      </c>
      <c r="F132" s="160" t="s">
        <v>2470</v>
      </c>
      <c r="H132" s="159" t="s">
        <v>1</v>
      </c>
      <c r="I132" s="161"/>
      <c r="L132" s="158"/>
      <c r="M132" s="162"/>
      <c r="T132" s="163"/>
      <c r="AT132" s="159" t="s">
        <v>192</v>
      </c>
      <c r="AU132" s="159" t="s">
        <v>96</v>
      </c>
      <c r="AV132" s="13" t="s">
        <v>94</v>
      </c>
      <c r="AW132" s="13" t="s">
        <v>42</v>
      </c>
      <c r="AX132" s="13" t="s">
        <v>87</v>
      </c>
      <c r="AY132" s="159" t="s">
        <v>183</v>
      </c>
    </row>
    <row r="133" spans="2:65" s="13" customFormat="1" ht="11.25">
      <c r="B133" s="158"/>
      <c r="D133" s="151" t="s">
        <v>192</v>
      </c>
      <c r="E133" s="159" t="s">
        <v>1</v>
      </c>
      <c r="F133" s="160" t="s">
        <v>2471</v>
      </c>
      <c r="H133" s="159" t="s">
        <v>1</v>
      </c>
      <c r="I133" s="161"/>
      <c r="L133" s="158"/>
      <c r="M133" s="162"/>
      <c r="T133" s="163"/>
      <c r="AT133" s="159" t="s">
        <v>192</v>
      </c>
      <c r="AU133" s="159" t="s">
        <v>96</v>
      </c>
      <c r="AV133" s="13" t="s">
        <v>94</v>
      </c>
      <c r="AW133" s="13" t="s">
        <v>42</v>
      </c>
      <c r="AX133" s="13" t="s">
        <v>87</v>
      </c>
      <c r="AY133" s="159" t="s">
        <v>183</v>
      </c>
    </row>
    <row r="134" spans="2:65" s="14" customFormat="1" ht="11.25">
      <c r="B134" s="164"/>
      <c r="D134" s="151" t="s">
        <v>192</v>
      </c>
      <c r="E134" s="165" t="s">
        <v>1</v>
      </c>
      <c r="F134" s="166" t="s">
        <v>1174</v>
      </c>
      <c r="H134" s="167">
        <v>0</v>
      </c>
      <c r="I134" s="168"/>
      <c r="L134" s="164"/>
      <c r="M134" s="169"/>
      <c r="T134" s="170"/>
      <c r="AT134" s="165" t="s">
        <v>192</v>
      </c>
      <c r="AU134" s="165" t="s">
        <v>96</v>
      </c>
      <c r="AV134" s="14" t="s">
        <v>203</v>
      </c>
      <c r="AW134" s="14" t="s">
        <v>42</v>
      </c>
      <c r="AX134" s="14" t="s">
        <v>87</v>
      </c>
      <c r="AY134" s="165" t="s">
        <v>183</v>
      </c>
    </row>
    <row r="135" spans="2:65" s="13" customFormat="1" ht="11.25">
      <c r="B135" s="158"/>
      <c r="D135" s="151" t="s">
        <v>192</v>
      </c>
      <c r="E135" s="159" t="s">
        <v>1</v>
      </c>
      <c r="F135" s="160" t="s">
        <v>2472</v>
      </c>
      <c r="H135" s="159" t="s">
        <v>1</v>
      </c>
      <c r="I135" s="161"/>
      <c r="L135" s="158"/>
      <c r="M135" s="162"/>
      <c r="T135" s="163"/>
      <c r="AT135" s="159" t="s">
        <v>192</v>
      </c>
      <c r="AU135" s="159" t="s">
        <v>96</v>
      </c>
      <c r="AV135" s="13" t="s">
        <v>94</v>
      </c>
      <c r="AW135" s="13" t="s">
        <v>42</v>
      </c>
      <c r="AX135" s="13" t="s">
        <v>87</v>
      </c>
      <c r="AY135" s="159" t="s">
        <v>183</v>
      </c>
    </row>
    <row r="136" spans="2:65" s="12" customFormat="1" ht="11.25">
      <c r="B136" s="150"/>
      <c r="D136" s="151" t="s">
        <v>192</v>
      </c>
      <c r="E136" s="152" t="s">
        <v>2473</v>
      </c>
      <c r="F136" s="153" t="s">
        <v>2474</v>
      </c>
      <c r="H136" s="154">
        <v>12.141</v>
      </c>
      <c r="I136" s="155"/>
      <c r="L136" s="150"/>
      <c r="M136" s="156"/>
      <c r="T136" s="157"/>
      <c r="AT136" s="152" t="s">
        <v>192</v>
      </c>
      <c r="AU136" s="152" t="s">
        <v>96</v>
      </c>
      <c r="AV136" s="12" t="s">
        <v>96</v>
      </c>
      <c r="AW136" s="12" t="s">
        <v>42</v>
      </c>
      <c r="AX136" s="12" t="s">
        <v>87</v>
      </c>
      <c r="AY136" s="152" t="s">
        <v>183</v>
      </c>
    </row>
    <row r="137" spans="2:65" s="15" customFormat="1" ht="11.25">
      <c r="B137" s="190"/>
      <c r="D137" s="151" t="s">
        <v>192</v>
      </c>
      <c r="E137" s="191" t="s">
        <v>1</v>
      </c>
      <c r="F137" s="192" t="s">
        <v>636</v>
      </c>
      <c r="H137" s="193">
        <v>12.141</v>
      </c>
      <c r="I137" s="194"/>
      <c r="L137" s="190"/>
      <c r="M137" s="195"/>
      <c r="T137" s="196"/>
      <c r="AT137" s="191" t="s">
        <v>192</v>
      </c>
      <c r="AU137" s="191" t="s">
        <v>96</v>
      </c>
      <c r="AV137" s="15" t="s">
        <v>190</v>
      </c>
      <c r="AW137" s="15" t="s">
        <v>42</v>
      </c>
      <c r="AX137" s="15" t="s">
        <v>94</v>
      </c>
      <c r="AY137" s="191" t="s">
        <v>183</v>
      </c>
    </row>
    <row r="138" spans="2:65" s="1" customFormat="1" ht="16.5" customHeight="1">
      <c r="B138" s="33"/>
      <c r="C138" s="137" t="s">
        <v>96</v>
      </c>
      <c r="D138" s="137" t="s">
        <v>185</v>
      </c>
      <c r="E138" s="138" t="s">
        <v>2475</v>
      </c>
      <c r="F138" s="139" t="s">
        <v>2476</v>
      </c>
      <c r="G138" s="140" t="s">
        <v>188</v>
      </c>
      <c r="H138" s="141">
        <v>0.4</v>
      </c>
      <c r="I138" s="142"/>
      <c r="J138" s="143">
        <f>ROUND(I138*H138,2)</f>
        <v>0</v>
      </c>
      <c r="K138" s="139" t="s">
        <v>189</v>
      </c>
      <c r="L138" s="33"/>
      <c r="M138" s="144" t="s">
        <v>1</v>
      </c>
      <c r="N138" s="145" t="s">
        <v>52</v>
      </c>
      <c r="P138" s="146">
        <f>O138*H138</f>
        <v>0</v>
      </c>
      <c r="Q138" s="146">
        <v>0</v>
      </c>
      <c r="R138" s="146">
        <f>Q138*H138</f>
        <v>0</v>
      </c>
      <c r="S138" s="146">
        <v>0.17</v>
      </c>
      <c r="T138" s="147">
        <f>S138*H138</f>
        <v>6.8000000000000005E-2</v>
      </c>
      <c r="AR138" s="148" t="s">
        <v>190</v>
      </c>
      <c r="AT138" s="148" t="s">
        <v>185</v>
      </c>
      <c r="AU138" s="148" t="s">
        <v>96</v>
      </c>
      <c r="AY138" s="17" t="s">
        <v>183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94</v>
      </c>
      <c r="BK138" s="149">
        <f>ROUND(I138*H138,2)</f>
        <v>0</v>
      </c>
      <c r="BL138" s="17" t="s">
        <v>190</v>
      </c>
      <c r="BM138" s="148" t="s">
        <v>2477</v>
      </c>
    </row>
    <row r="139" spans="2:65" s="13" customFormat="1" ht="11.25">
      <c r="B139" s="158"/>
      <c r="D139" s="151" t="s">
        <v>192</v>
      </c>
      <c r="E139" s="159" t="s">
        <v>1</v>
      </c>
      <c r="F139" s="160" t="s">
        <v>2478</v>
      </c>
      <c r="H139" s="159" t="s">
        <v>1</v>
      </c>
      <c r="I139" s="161"/>
      <c r="L139" s="158"/>
      <c r="M139" s="162"/>
      <c r="T139" s="163"/>
      <c r="AT139" s="159" t="s">
        <v>192</v>
      </c>
      <c r="AU139" s="159" t="s">
        <v>96</v>
      </c>
      <c r="AV139" s="13" t="s">
        <v>94</v>
      </c>
      <c r="AW139" s="13" t="s">
        <v>42</v>
      </c>
      <c r="AX139" s="13" t="s">
        <v>87</v>
      </c>
      <c r="AY139" s="159" t="s">
        <v>183</v>
      </c>
    </row>
    <row r="140" spans="2:65" s="13" customFormat="1" ht="11.25">
      <c r="B140" s="158"/>
      <c r="D140" s="151" t="s">
        <v>192</v>
      </c>
      <c r="E140" s="159" t="s">
        <v>1</v>
      </c>
      <c r="F140" s="160" t="s">
        <v>2479</v>
      </c>
      <c r="H140" s="159" t="s">
        <v>1</v>
      </c>
      <c r="I140" s="161"/>
      <c r="L140" s="158"/>
      <c r="M140" s="162"/>
      <c r="T140" s="163"/>
      <c r="AT140" s="159" t="s">
        <v>192</v>
      </c>
      <c r="AU140" s="159" t="s">
        <v>96</v>
      </c>
      <c r="AV140" s="13" t="s">
        <v>94</v>
      </c>
      <c r="AW140" s="13" t="s">
        <v>42</v>
      </c>
      <c r="AX140" s="13" t="s">
        <v>87</v>
      </c>
      <c r="AY140" s="159" t="s">
        <v>183</v>
      </c>
    </row>
    <row r="141" spans="2:65" s="12" customFormat="1" ht="11.25">
      <c r="B141" s="150"/>
      <c r="D141" s="151" t="s">
        <v>192</v>
      </c>
      <c r="E141" s="152" t="s">
        <v>1</v>
      </c>
      <c r="F141" s="153" t="s">
        <v>2480</v>
      </c>
      <c r="H141" s="154">
        <v>0.4</v>
      </c>
      <c r="I141" s="155"/>
      <c r="L141" s="150"/>
      <c r="M141" s="156"/>
      <c r="T141" s="157"/>
      <c r="AT141" s="152" t="s">
        <v>192</v>
      </c>
      <c r="AU141" s="152" t="s">
        <v>96</v>
      </c>
      <c r="AV141" s="12" t="s">
        <v>96</v>
      </c>
      <c r="AW141" s="12" t="s">
        <v>42</v>
      </c>
      <c r="AX141" s="12" t="s">
        <v>87</v>
      </c>
      <c r="AY141" s="152" t="s">
        <v>183</v>
      </c>
    </row>
    <row r="142" spans="2:65" s="15" customFormat="1" ht="11.25">
      <c r="B142" s="190"/>
      <c r="D142" s="151" t="s">
        <v>192</v>
      </c>
      <c r="E142" s="191" t="s">
        <v>1</v>
      </c>
      <c r="F142" s="192" t="s">
        <v>636</v>
      </c>
      <c r="H142" s="193">
        <v>0.4</v>
      </c>
      <c r="I142" s="194"/>
      <c r="L142" s="190"/>
      <c r="M142" s="195"/>
      <c r="T142" s="196"/>
      <c r="AT142" s="191" t="s">
        <v>192</v>
      </c>
      <c r="AU142" s="191" t="s">
        <v>96</v>
      </c>
      <c r="AV142" s="15" t="s">
        <v>190</v>
      </c>
      <c r="AW142" s="15" t="s">
        <v>42</v>
      </c>
      <c r="AX142" s="15" t="s">
        <v>94</v>
      </c>
      <c r="AY142" s="191" t="s">
        <v>183</v>
      </c>
    </row>
    <row r="143" spans="2:65" s="1" customFormat="1" ht="16.5" customHeight="1">
      <c r="B143" s="33"/>
      <c r="C143" s="137" t="s">
        <v>203</v>
      </c>
      <c r="D143" s="137" t="s">
        <v>185</v>
      </c>
      <c r="E143" s="138" t="s">
        <v>2481</v>
      </c>
      <c r="F143" s="139" t="s">
        <v>2482</v>
      </c>
      <c r="G143" s="140" t="s">
        <v>188</v>
      </c>
      <c r="H143" s="141">
        <v>0.4</v>
      </c>
      <c r="I143" s="142"/>
      <c r="J143" s="143">
        <f>ROUND(I143*H143,2)</f>
        <v>0</v>
      </c>
      <c r="K143" s="139" t="s">
        <v>189</v>
      </c>
      <c r="L143" s="33"/>
      <c r="M143" s="144" t="s">
        <v>1</v>
      </c>
      <c r="N143" s="145" t="s">
        <v>52</v>
      </c>
      <c r="P143" s="146">
        <f>O143*H143</f>
        <v>0</v>
      </c>
      <c r="Q143" s="146">
        <v>0</v>
      </c>
      <c r="R143" s="146">
        <f>Q143*H143</f>
        <v>0</v>
      </c>
      <c r="S143" s="146">
        <v>0.316</v>
      </c>
      <c r="T143" s="147">
        <f>S143*H143</f>
        <v>0.12640000000000001</v>
      </c>
      <c r="AR143" s="148" t="s">
        <v>190</v>
      </c>
      <c r="AT143" s="148" t="s">
        <v>185</v>
      </c>
      <c r="AU143" s="148" t="s">
        <v>96</v>
      </c>
      <c r="AY143" s="17" t="s">
        <v>183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94</v>
      </c>
      <c r="BK143" s="149">
        <f>ROUND(I143*H143,2)</f>
        <v>0</v>
      </c>
      <c r="BL143" s="17" t="s">
        <v>190</v>
      </c>
      <c r="BM143" s="148" t="s">
        <v>2483</v>
      </c>
    </row>
    <row r="144" spans="2:65" s="13" customFormat="1" ht="11.25">
      <c r="B144" s="158"/>
      <c r="D144" s="151" t="s">
        <v>192</v>
      </c>
      <c r="E144" s="159" t="s">
        <v>1</v>
      </c>
      <c r="F144" s="160" t="s">
        <v>2478</v>
      </c>
      <c r="H144" s="159" t="s">
        <v>1</v>
      </c>
      <c r="I144" s="161"/>
      <c r="L144" s="158"/>
      <c r="M144" s="162"/>
      <c r="T144" s="163"/>
      <c r="AT144" s="159" t="s">
        <v>192</v>
      </c>
      <c r="AU144" s="159" t="s">
        <v>96</v>
      </c>
      <c r="AV144" s="13" t="s">
        <v>94</v>
      </c>
      <c r="AW144" s="13" t="s">
        <v>42</v>
      </c>
      <c r="AX144" s="13" t="s">
        <v>87</v>
      </c>
      <c r="AY144" s="159" t="s">
        <v>183</v>
      </c>
    </row>
    <row r="145" spans="2:65" s="13" customFormat="1" ht="11.25">
      <c r="B145" s="158"/>
      <c r="D145" s="151" t="s">
        <v>192</v>
      </c>
      <c r="E145" s="159" t="s">
        <v>1</v>
      </c>
      <c r="F145" s="160" t="s">
        <v>2479</v>
      </c>
      <c r="H145" s="159" t="s">
        <v>1</v>
      </c>
      <c r="I145" s="161"/>
      <c r="L145" s="158"/>
      <c r="M145" s="162"/>
      <c r="T145" s="163"/>
      <c r="AT145" s="159" t="s">
        <v>192</v>
      </c>
      <c r="AU145" s="159" t="s">
        <v>96</v>
      </c>
      <c r="AV145" s="13" t="s">
        <v>94</v>
      </c>
      <c r="AW145" s="13" t="s">
        <v>42</v>
      </c>
      <c r="AX145" s="13" t="s">
        <v>87</v>
      </c>
      <c r="AY145" s="159" t="s">
        <v>183</v>
      </c>
    </row>
    <row r="146" spans="2:65" s="12" customFormat="1" ht="11.25">
      <c r="B146" s="150"/>
      <c r="D146" s="151" t="s">
        <v>192</v>
      </c>
      <c r="E146" s="152" t="s">
        <v>1</v>
      </c>
      <c r="F146" s="153" t="s">
        <v>2484</v>
      </c>
      <c r="H146" s="154">
        <v>0.4</v>
      </c>
      <c r="I146" s="155"/>
      <c r="L146" s="150"/>
      <c r="M146" s="156"/>
      <c r="T146" s="157"/>
      <c r="AT146" s="152" t="s">
        <v>192</v>
      </c>
      <c r="AU146" s="152" t="s">
        <v>96</v>
      </c>
      <c r="AV146" s="12" t="s">
        <v>96</v>
      </c>
      <c r="AW146" s="12" t="s">
        <v>42</v>
      </c>
      <c r="AX146" s="12" t="s">
        <v>94</v>
      </c>
      <c r="AY146" s="152" t="s">
        <v>183</v>
      </c>
    </row>
    <row r="147" spans="2:65" s="1" customFormat="1" ht="16.5" customHeight="1">
      <c r="B147" s="33"/>
      <c r="C147" s="137" t="s">
        <v>190</v>
      </c>
      <c r="D147" s="137" t="s">
        <v>185</v>
      </c>
      <c r="E147" s="138" t="s">
        <v>1165</v>
      </c>
      <c r="F147" s="139" t="s">
        <v>1166</v>
      </c>
      <c r="G147" s="140" t="s">
        <v>539</v>
      </c>
      <c r="H147" s="141">
        <v>11.9</v>
      </c>
      <c r="I147" s="142"/>
      <c r="J147" s="143">
        <f>ROUND(I147*H147,2)</f>
        <v>0</v>
      </c>
      <c r="K147" s="139" t="s">
        <v>705</v>
      </c>
      <c r="L147" s="33"/>
      <c r="M147" s="144" t="s">
        <v>1</v>
      </c>
      <c r="N147" s="145" t="s">
        <v>52</v>
      </c>
      <c r="P147" s="146">
        <f>O147*H147</f>
        <v>0</v>
      </c>
      <c r="Q147" s="146">
        <v>0</v>
      </c>
      <c r="R147" s="146">
        <f>Q147*H147</f>
        <v>0</v>
      </c>
      <c r="S147" s="146">
        <v>0.30499999999999999</v>
      </c>
      <c r="T147" s="147">
        <f>S147*H147</f>
        <v>3.6295000000000002</v>
      </c>
      <c r="AR147" s="148" t="s">
        <v>190</v>
      </c>
      <c r="AT147" s="148" t="s">
        <v>185</v>
      </c>
      <c r="AU147" s="148" t="s">
        <v>96</v>
      </c>
      <c r="AY147" s="17" t="s">
        <v>183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94</v>
      </c>
      <c r="BK147" s="149">
        <f>ROUND(I147*H147,2)</f>
        <v>0</v>
      </c>
      <c r="BL147" s="17" t="s">
        <v>190</v>
      </c>
      <c r="BM147" s="148" t="s">
        <v>2485</v>
      </c>
    </row>
    <row r="148" spans="2:65" s="12" customFormat="1" ht="11.25">
      <c r="B148" s="150"/>
      <c r="D148" s="151" t="s">
        <v>192</v>
      </c>
      <c r="E148" s="152" t="s">
        <v>1</v>
      </c>
      <c r="F148" s="153" t="s">
        <v>2486</v>
      </c>
      <c r="H148" s="154">
        <v>5.4</v>
      </c>
      <c r="I148" s="155"/>
      <c r="L148" s="150"/>
      <c r="M148" s="156"/>
      <c r="T148" s="157"/>
      <c r="AT148" s="152" t="s">
        <v>192</v>
      </c>
      <c r="AU148" s="152" t="s">
        <v>96</v>
      </c>
      <c r="AV148" s="12" t="s">
        <v>96</v>
      </c>
      <c r="AW148" s="12" t="s">
        <v>42</v>
      </c>
      <c r="AX148" s="12" t="s">
        <v>87</v>
      </c>
      <c r="AY148" s="152" t="s">
        <v>183</v>
      </c>
    </row>
    <row r="149" spans="2:65" s="12" customFormat="1" ht="11.25">
      <c r="B149" s="150"/>
      <c r="D149" s="151" t="s">
        <v>192</v>
      </c>
      <c r="E149" s="152" t="s">
        <v>1</v>
      </c>
      <c r="F149" s="153" t="s">
        <v>2487</v>
      </c>
      <c r="H149" s="154">
        <v>6.5</v>
      </c>
      <c r="I149" s="155"/>
      <c r="L149" s="150"/>
      <c r="M149" s="156"/>
      <c r="T149" s="157"/>
      <c r="AT149" s="152" t="s">
        <v>192</v>
      </c>
      <c r="AU149" s="152" t="s">
        <v>96</v>
      </c>
      <c r="AV149" s="12" t="s">
        <v>96</v>
      </c>
      <c r="AW149" s="12" t="s">
        <v>42</v>
      </c>
      <c r="AX149" s="12" t="s">
        <v>87</v>
      </c>
      <c r="AY149" s="152" t="s">
        <v>183</v>
      </c>
    </row>
    <row r="150" spans="2:65" s="15" customFormat="1" ht="11.25">
      <c r="B150" s="190"/>
      <c r="D150" s="151" t="s">
        <v>192</v>
      </c>
      <c r="E150" s="191" t="s">
        <v>1</v>
      </c>
      <c r="F150" s="192" t="s">
        <v>636</v>
      </c>
      <c r="H150" s="193">
        <v>11.9</v>
      </c>
      <c r="I150" s="194"/>
      <c r="L150" s="190"/>
      <c r="M150" s="195"/>
      <c r="T150" s="196"/>
      <c r="AT150" s="191" t="s">
        <v>192</v>
      </c>
      <c r="AU150" s="191" t="s">
        <v>96</v>
      </c>
      <c r="AV150" s="15" t="s">
        <v>190</v>
      </c>
      <c r="AW150" s="15" t="s">
        <v>42</v>
      </c>
      <c r="AX150" s="15" t="s">
        <v>94</v>
      </c>
      <c r="AY150" s="191" t="s">
        <v>183</v>
      </c>
    </row>
    <row r="151" spans="2:65" s="1" customFormat="1" ht="21.75" customHeight="1">
      <c r="B151" s="33"/>
      <c r="C151" s="137" t="s">
        <v>216</v>
      </c>
      <c r="D151" s="137" t="s">
        <v>185</v>
      </c>
      <c r="E151" s="138" t="s">
        <v>1176</v>
      </c>
      <c r="F151" s="139" t="s">
        <v>1177</v>
      </c>
      <c r="G151" s="140" t="s">
        <v>514</v>
      </c>
      <c r="H151" s="141">
        <v>9.0709999999999997</v>
      </c>
      <c r="I151" s="142"/>
      <c r="J151" s="143">
        <f>ROUND(I151*H151,2)</f>
        <v>0</v>
      </c>
      <c r="K151" s="139" t="s">
        <v>189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190</v>
      </c>
      <c r="AT151" s="148" t="s">
        <v>185</v>
      </c>
      <c r="AU151" s="148" t="s">
        <v>96</v>
      </c>
      <c r="AY151" s="17" t="s">
        <v>183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190</v>
      </c>
      <c r="BM151" s="148" t="s">
        <v>2488</v>
      </c>
    </row>
    <row r="152" spans="2:65" s="13" customFormat="1" ht="11.25">
      <c r="B152" s="158"/>
      <c r="D152" s="151" t="s">
        <v>192</v>
      </c>
      <c r="E152" s="159" t="s">
        <v>1</v>
      </c>
      <c r="F152" s="160" t="s">
        <v>2489</v>
      </c>
      <c r="H152" s="159" t="s">
        <v>1</v>
      </c>
      <c r="I152" s="161"/>
      <c r="L152" s="158"/>
      <c r="M152" s="162"/>
      <c r="T152" s="163"/>
      <c r="AT152" s="159" t="s">
        <v>192</v>
      </c>
      <c r="AU152" s="159" t="s">
        <v>96</v>
      </c>
      <c r="AV152" s="13" t="s">
        <v>94</v>
      </c>
      <c r="AW152" s="13" t="s">
        <v>42</v>
      </c>
      <c r="AX152" s="13" t="s">
        <v>87</v>
      </c>
      <c r="AY152" s="159" t="s">
        <v>183</v>
      </c>
    </row>
    <row r="153" spans="2:65" s="12" customFormat="1" ht="11.25">
      <c r="B153" s="150"/>
      <c r="D153" s="151" t="s">
        <v>192</v>
      </c>
      <c r="E153" s="152" t="s">
        <v>1</v>
      </c>
      <c r="F153" s="153" t="s">
        <v>2490</v>
      </c>
      <c r="H153" s="154">
        <v>2.448</v>
      </c>
      <c r="I153" s="155"/>
      <c r="L153" s="150"/>
      <c r="M153" s="156"/>
      <c r="T153" s="157"/>
      <c r="AT153" s="152" t="s">
        <v>192</v>
      </c>
      <c r="AU153" s="152" t="s">
        <v>96</v>
      </c>
      <c r="AV153" s="12" t="s">
        <v>96</v>
      </c>
      <c r="AW153" s="12" t="s">
        <v>42</v>
      </c>
      <c r="AX153" s="12" t="s">
        <v>87</v>
      </c>
      <c r="AY153" s="152" t="s">
        <v>183</v>
      </c>
    </row>
    <row r="154" spans="2:65" s="12" customFormat="1" ht="11.25">
      <c r="B154" s="150"/>
      <c r="D154" s="151" t="s">
        <v>192</v>
      </c>
      <c r="E154" s="152" t="s">
        <v>1</v>
      </c>
      <c r="F154" s="153" t="s">
        <v>2491</v>
      </c>
      <c r="H154" s="154">
        <v>1.9370000000000001</v>
      </c>
      <c r="I154" s="155"/>
      <c r="L154" s="150"/>
      <c r="M154" s="156"/>
      <c r="T154" s="157"/>
      <c r="AT154" s="152" t="s">
        <v>192</v>
      </c>
      <c r="AU154" s="152" t="s">
        <v>96</v>
      </c>
      <c r="AV154" s="12" t="s">
        <v>96</v>
      </c>
      <c r="AW154" s="12" t="s">
        <v>42</v>
      </c>
      <c r="AX154" s="12" t="s">
        <v>87</v>
      </c>
      <c r="AY154" s="152" t="s">
        <v>183</v>
      </c>
    </row>
    <row r="155" spans="2:65" s="14" customFormat="1" ht="11.25">
      <c r="B155" s="164"/>
      <c r="D155" s="151" t="s">
        <v>192</v>
      </c>
      <c r="E155" s="165" t="s">
        <v>1</v>
      </c>
      <c r="F155" s="166" t="s">
        <v>2492</v>
      </c>
      <c r="H155" s="167">
        <v>4.3849999999999998</v>
      </c>
      <c r="I155" s="168"/>
      <c r="L155" s="164"/>
      <c r="M155" s="169"/>
      <c r="T155" s="170"/>
      <c r="AT155" s="165" t="s">
        <v>192</v>
      </c>
      <c r="AU155" s="165" t="s">
        <v>96</v>
      </c>
      <c r="AV155" s="14" t="s">
        <v>203</v>
      </c>
      <c r="AW155" s="14" t="s">
        <v>42</v>
      </c>
      <c r="AX155" s="14" t="s">
        <v>87</v>
      </c>
      <c r="AY155" s="165" t="s">
        <v>183</v>
      </c>
    </row>
    <row r="156" spans="2:65" s="13" customFormat="1" ht="11.25">
      <c r="B156" s="158"/>
      <c r="D156" s="151" t="s">
        <v>192</v>
      </c>
      <c r="E156" s="159" t="s">
        <v>1</v>
      </c>
      <c r="F156" s="160" t="s">
        <v>2493</v>
      </c>
      <c r="H156" s="159" t="s">
        <v>1</v>
      </c>
      <c r="I156" s="161"/>
      <c r="L156" s="158"/>
      <c r="M156" s="162"/>
      <c r="T156" s="163"/>
      <c r="AT156" s="159" t="s">
        <v>192</v>
      </c>
      <c r="AU156" s="159" t="s">
        <v>96</v>
      </c>
      <c r="AV156" s="13" t="s">
        <v>94</v>
      </c>
      <c r="AW156" s="13" t="s">
        <v>42</v>
      </c>
      <c r="AX156" s="13" t="s">
        <v>87</v>
      </c>
      <c r="AY156" s="159" t="s">
        <v>183</v>
      </c>
    </row>
    <row r="157" spans="2:65" s="12" customFormat="1" ht="11.25">
      <c r="B157" s="150"/>
      <c r="D157" s="151" t="s">
        <v>192</v>
      </c>
      <c r="E157" s="152" t="s">
        <v>1</v>
      </c>
      <c r="F157" s="153" t="s">
        <v>2494</v>
      </c>
      <c r="H157" s="154">
        <v>3.55</v>
      </c>
      <c r="I157" s="155"/>
      <c r="L157" s="150"/>
      <c r="M157" s="156"/>
      <c r="T157" s="157"/>
      <c r="AT157" s="152" t="s">
        <v>192</v>
      </c>
      <c r="AU157" s="152" t="s">
        <v>96</v>
      </c>
      <c r="AV157" s="12" t="s">
        <v>96</v>
      </c>
      <c r="AW157" s="12" t="s">
        <v>42</v>
      </c>
      <c r="AX157" s="12" t="s">
        <v>87</v>
      </c>
      <c r="AY157" s="152" t="s">
        <v>183</v>
      </c>
    </row>
    <row r="158" spans="2:65" s="12" customFormat="1" ht="11.25">
      <c r="B158" s="150"/>
      <c r="D158" s="151" t="s">
        <v>192</v>
      </c>
      <c r="E158" s="152" t="s">
        <v>1</v>
      </c>
      <c r="F158" s="153" t="s">
        <v>2495</v>
      </c>
      <c r="H158" s="154">
        <v>0.6</v>
      </c>
      <c r="I158" s="155"/>
      <c r="L158" s="150"/>
      <c r="M158" s="156"/>
      <c r="T158" s="157"/>
      <c r="AT158" s="152" t="s">
        <v>192</v>
      </c>
      <c r="AU158" s="152" t="s">
        <v>96</v>
      </c>
      <c r="AV158" s="12" t="s">
        <v>96</v>
      </c>
      <c r="AW158" s="12" t="s">
        <v>42</v>
      </c>
      <c r="AX158" s="12" t="s">
        <v>87</v>
      </c>
      <c r="AY158" s="152" t="s">
        <v>183</v>
      </c>
    </row>
    <row r="159" spans="2:65" s="13" customFormat="1" ht="11.25">
      <c r="B159" s="158"/>
      <c r="D159" s="151" t="s">
        <v>192</v>
      </c>
      <c r="E159" s="159" t="s">
        <v>1</v>
      </c>
      <c r="F159" s="160" t="s">
        <v>2496</v>
      </c>
      <c r="H159" s="159" t="s">
        <v>1</v>
      </c>
      <c r="I159" s="161"/>
      <c r="L159" s="158"/>
      <c r="M159" s="162"/>
      <c r="T159" s="163"/>
      <c r="AT159" s="159" t="s">
        <v>192</v>
      </c>
      <c r="AU159" s="159" t="s">
        <v>96</v>
      </c>
      <c r="AV159" s="13" t="s">
        <v>94</v>
      </c>
      <c r="AW159" s="13" t="s">
        <v>42</v>
      </c>
      <c r="AX159" s="13" t="s">
        <v>87</v>
      </c>
      <c r="AY159" s="159" t="s">
        <v>183</v>
      </c>
    </row>
    <row r="160" spans="2:65" s="13" customFormat="1" ht="11.25">
      <c r="B160" s="158"/>
      <c r="D160" s="151" t="s">
        <v>192</v>
      </c>
      <c r="E160" s="159" t="s">
        <v>1</v>
      </c>
      <c r="F160" s="160" t="s">
        <v>2497</v>
      </c>
      <c r="H160" s="159" t="s">
        <v>1</v>
      </c>
      <c r="I160" s="161"/>
      <c r="L160" s="158"/>
      <c r="M160" s="162"/>
      <c r="T160" s="163"/>
      <c r="AT160" s="159" t="s">
        <v>192</v>
      </c>
      <c r="AU160" s="159" t="s">
        <v>96</v>
      </c>
      <c r="AV160" s="13" t="s">
        <v>94</v>
      </c>
      <c r="AW160" s="13" t="s">
        <v>42</v>
      </c>
      <c r="AX160" s="13" t="s">
        <v>87</v>
      </c>
      <c r="AY160" s="159" t="s">
        <v>183</v>
      </c>
    </row>
    <row r="161" spans="2:65" s="12" customFormat="1" ht="11.25">
      <c r="B161" s="150"/>
      <c r="D161" s="151" t="s">
        <v>192</v>
      </c>
      <c r="E161" s="152" t="s">
        <v>1</v>
      </c>
      <c r="F161" s="153" t="s">
        <v>2498</v>
      </c>
      <c r="H161" s="154">
        <v>0.53600000000000003</v>
      </c>
      <c r="I161" s="155"/>
      <c r="L161" s="150"/>
      <c r="M161" s="156"/>
      <c r="T161" s="157"/>
      <c r="AT161" s="152" t="s">
        <v>192</v>
      </c>
      <c r="AU161" s="152" t="s">
        <v>96</v>
      </c>
      <c r="AV161" s="12" t="s">
        <v>96</v>
      </c>
      <c r="AW161" s="12" t="s">
        <v>42</v>
      </c>
      <c r="AX161" s="12" t="s">
        <v>87</v>
      </c>
      <c r="AY161" s="152" t="s">
        <v>183</v>
      </c>
    </row>
    <row r="162" spans="2:65" s="14" customFormat="1" ht="11.25">
      <c r="B162" s="164"/>
      <c r="D162" s="151" t="s">
        <v>192</v>
      </c>
      <c r="E162" s="165" t="s">
        <v>1</v>
      </c>
      <c r="F162" s="166" t="s">
        <v>2499</v>
      </c>
      <c r="H162" s="167">
        <v>4.6859999999999999</v>
      </c>
      <c r="I162" s="168"/>
      <c r="L162" s="164"/>
      <c r="M162" s="169"/>
      <c r="T162" s="170"/>
      <c r="AT162" s="165" t="s">
        <v>192</v>
      </c>
      <c r="AU162" s="165" t="s">
        <v>96</v>
      </c>
      <c r="AV162" s="14" t="s">
        <v>203</v>
      </c>
      <c r="AW162" s="14" t="s">
        <v>42</v>
      </c>
      <c r="AX162" s="14" t="s">
        <v>87</v>
      </c>
      <c r="AY162" s="165" t="s">
        <v>183</v>
      </c>
    </row>
    <row r="163" spans="2:65" s="15" customFormat="1" ht="11.25">
      <c r="B163" s="190"/>
      <c r="D163" s="151" t="s">
        <v>192</v>
      </c>
      <c r="E163" s="191" t="s">
        <v>2450</v>
      </c>
      <c r="F163" s="192" t="s">
        <v>636</v>
      </c>
      <c r="H163" s="193">
        <v>9.0709999999999997</v>
      </c>
      <c r="I163" s="194"/>
      <c r="L163" s="190"/>
      <c r="M163" s="195"/>
      <c r="T163" s="196"/>
      <c r="AT163" s="191" t="s">
        <v>192</v>
      </c>
      <c r="AU163" s="191" t="s">
        <v>96</v>
      </c>
      <c r="AV163" s="15" t="s">
        <v>190</v>
      </c>
      <c r="AW163" s="15" t="s">
        <v>42</v>
      </c>
      <c r="AX163" s="15" t="s">
        <v>94</v>
      </c>
      <c r="AY163" s="191" t="s">
        <v>183</v>
      </c>
    </row>
    <row r="164" spans="2:65" s="1" customFormat="1" ht="16.5" customHeight="1">
      <c r="B164" s="33"/>
      <c r="C164" s="137" t="s">
        <v>222</v>
      </c>
      <c r="D164" s="137" t="s">
        <v>185</v>
      </c>
      <c r="E164" s="138" t="s">
        <v>675</v>
      </c>
      <c r="F164" s="139" t="s">
        <v>676</v>
      </c>
      <c r="G164" s="140" t="s">
        <v>514</v>
      </c>
      <c r="H164" s="141">
        <v>1.8819999999999999</v>
      </c>
      <c r="I164" s="142"/>
      <c r="J164" s="143">
        <f>ROUND(I164*H164,2)</f>
        <v>0</v>
      </c>
      <c r="K164" s="139" t="s">
        <v>189</v>
      </c>
      <c r="L164" s="33"/>
      <c r="M164" s="144" t="s">
        <v>1</v>
      </c>
      <c r="N164" s="145" t="s">
        <v>52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190</v>
      </c>
      <c r="AT164" s="148" t="s">
        <v>185</v>
      </c>
      <c r="AU164" s="148" t="s">
        <v>96</v>
      </c>
      <c r="AY164" s="17" t="s">
        <v>183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94</v>
      </c>
      <c r="BK164" s="149">
        <f>ROUND(I164*H164,2)</f>
        <v>0</v>
      </c>
      <c r="BL164" s="17" t="s">
        <v>190</v>
      </c>
      <c r="BM164" s="148" t="s">
        <v>2500</v>
      </c>
    </row>
    <row r="165" spans="2:65" s="13" customFormat="1" ht="11.25">
      <c r="B165" s="158"/>
      <c r="D165" s="151" t="s">
        <v>192</v>
      </c>
      <c r="E165" s="159" t="s">
        <v>1</v>
      </c>
      <c r="F165" s="160" t="s">
        <v>2501</v>
      </c>
      <c r="H165" s="159" t="s">
        <v>1</v>
      </c>
      <c r="I165" s="161"/>
      <c r="L165" s="158"/>
      <c r="M165" s="162"/>
      <c r="T165" s="163"/>
      <c r="AT165" s="159" t="s">
        <v>192</v>
      </c>
      <c r="AU165" s="159" t="s">
        <v>96</v>
      </c>
      <c r="AV165" s="13" t="s">
        <v>94</v>
      </c>
      <c r="AW165" s="13" t="s">
        <v>42</v>
      </c>
      <c r="AX165" s="13" t="s">
        <v>87</v>
      </c>
      <c r="AY165" s="159" t="s">
        <v>183</v>
      </c>
    </row>
    <row r="166" spans="2:65" s="12" customFormat="1" ht="11.25">
      <c r="B166" s="150"/>
      <c r="D166" s="151" t="s">
        <v>192</v>
      </c>
      <c r="E166" s="152" t="s">
        <v>1</v>
      </c>
      <c r="F166" s="153" t="s">
        <v>2502</v>
      </c>
      <c r="H166" s="154">
        <v>0.53200000000000003</v>
      </c>
      <c r="I166" s="155"/>
      <c r="L166" s="150"/>
      <c r="M166" s="156"/>
      <c r="T166" s="157"/>
      <c r="AT166" s="152" t="s">
        <v>192</v>
      </c>
      <c r="AU166" s="152" t="s">
        <v>96</v>
      </c>
      <c r="AV166" s="12" t="s">
        <v>96</v>
      </c>
      <c r="AW166" s="12" t="s">
        <v>42</v>
      </c>
      <c r="AX166" s="12" t="s">
        <v>87</v>
      </c>
      <c r="AY166" s="152" t="s">
        <v>183</v>
      </c>
    </row>
    <row r="167" spans="2:65" s="14" customFormat="1" ht="11.25">
      <c r="B167" s="164"/>
      <c r="D167" s="151" t="s">
        <v>192</v>
      </c>
      <c r="E167" s="165" t="s">
        <v>1</v>
      </c>
      <c r="F167" s="166" t="s">
        <v>2492</v>
      </c>
      <c r="H167" s="167">
        <v>0.53200000000000003</v>
      </c>
      <c r="I167" s="168"/>
      <c r="L167" s="164"/>
      <c r="M167" s="169"/>
      <c r="T167" s="170"/>
      <c r="AT167" s="165" t="s">
        <v>192</v>
      </c>
      <c r="AU167" s="165" t="s">
        <v>96</v>
      </c>
      <c r="AV167" s="14" t="s">
        <v>203</v>
      </c>
      <c r="AW167" s="14" t="s">
        <v>42</v>
      </c>
      <c r="AX167" s="14" t="s">
        <v>87</v>
      </c>
      <c r="AY167" s="165" t="s">
        <v>183</v>
      </c>
    </row>
    <row r="168" spans="2:65" s="13" customFormat="1" ht="11.25">
      <c r="B168" s="158"/>
      <c r="D168" s="151" t="s">
        <v>192</v>
      </c>
      <c r="E168" s="159" t="s">
        <v>1</v>
      </c>
      <c r="F168" s="160" t="s">
        <v>2503</v>
      </c>
      <c r="H168" s="159" t="s">
        <v>1</v>
      </c>
      <c r="I168" s="161"/>
      <c r="L168" s="158"/>
      <c r="M168" s="162"/>
      <c r="T168" s="163"/>
      <c r="AT168" s="159" t="s">
        <v>192</v>
      </c>
      <c r="AU168" s="159" t="s">
        <v>96</v>
      </c>
      <c r="AV168" s="13" t="s">
        <v>94</v>
      </c>
      <c r="AW168" s="13" t="s">
        <v>42</v>
      </c>
      <c r="AX168" s="13" t="s">
        <v>87</v>
      </c>
      <c r="AY168" s="159" t="s">
        <v>183</v>
      </c>
    </row>
    <row r="169" spans="2:65" s="12" customFormat="1" ht="11.25">
      <c r="B169" s="150"/>
      <c r="D169" s="151" t="s">
        <v>192</v>
      </c>
      <c r="E169" s="152" t="s">
        <v>1</v>
      </c>
      <c r="F169" s="153" t="s">
        <v>2504</v>
      </c>
      <c r="H169" s="154">
        <v>1.35</v>
      </c>
      <c r="I169" s="155"/>
      <c r="L169" s="150"/>
      <c r="M169" s="156"/>
      <c r="T169" s="157"/>
      <c r="AT169" s="152" t="s">
        <v>192</v>
      </c>
      <c r="AU169" s="152" t="s">
        <v>96</v>
      </c>
      <c r="AV169" s="12" t="s">
        <v>96</v>
      </c>
      <c r="AW169" s="12" t="s">
        <v>42</v>
      </c>
      <c r="AX169" s="12" t="s">
        <v>87</v>
      </c>
      <c r="AY169" s="152" t="s">
        <v>183</v>
      </c>
    </row>
    <row r="170" spans="2:65" s="14" customFormat="1" ht="11.25">
      <c r="B170" s="164"/>
      <c r="D170" s="151" t="s">
        <v>192</v>
      </c>
      <c r="E170" s="165" t="s">
        <v>1</v>
      </c>
      <c r="F170" s="166" t="s">
        <v>2499</v>
      </c>
      <c r="H170" s="167">
        <v>1.35</v>
      </c>
      <c r="I170" s="168"/>
      <c r="L170" s="164"/>
      <c r="M170" s="169"/>
      <c r="T170" s="170"/>
      <c r="AT170" s="165" t="s">
        <v>192</v>
      </c>
      <c r="AU170" s="165" t="s">
        <v>96</v>
      </c>
      <c r="AV170" s="14" t="s">
        <v>203</v>
      </c>
      <c r="AW170" s="14" t="s">
        <v>42</v>
      </c>
      <c r="AX170" s="14" t="s">
        <v>87</v>
      </c>
      <c r="AY170" s="165" t="s">
        <v>183</v>
      </c>
    </row>
    <row r="171" spans="2:65" s="15" customFormat="1" ht="11.25">
      <c r="B171" s="190"/>
      <c r="D171" s="151" t="s">
        <v>192</v>
      </c>
      <c r="E171" s="191" t="s">
        <v>1</v>
      </c>
      <c r="F171" s="192" t="s">
        <v>636</v>
      </c>
      <c r="H171" s="193">
        <v>1.8819999999999999</v>
      </c>
      <c r="I171" s="194"/>
      <c r="L171" s="190"/>
      <c r="M171" s="195"/>
      <c r="T171" s="196"/>
      <c r="AT171" s="191" t="s">
        <v>192</v>
      </c>
      <c r="AU171" s="191" t="s">
        <v>96</v>
      </c>
      <c r="AV171" s="15" t="s">
        <v>190</v>
      </c>
      <c r="AW171" s="15" t="s">
        <v>42</v>
      </c>
      <c r="AX171" s="15" t="s">
        <v>94</v>
      </c>
      <c r="AY171" s="191" t="s">
        <v>183</v>
      </c>
    </row>
    <row r="172" spans="2:65" s="1" customFormat="1" ht="21.75" customHeight="1">
      <c r="B172" s="33"/>
      <c r="C172" s="137" t="s">
        <v>227</v>
      </c>
      <c r="D172" s="137" t="s">
        <v>185</v>
      </c>
      <c r="E172" s="138" t="s">
        <v>2079</v>
      </c>
      <c r="F172" s="139" t="s">
        <v>2080</v>
      </c>
      <c r="G172" s="140" t="s">
        <v>514</v>
      </c>
      <c r="H172" s="141">
        <v>1.7549999999999999</v>
      </c>
      <c r="I172" s="142"/>
      <c r="J172" s="143">
        <f>ROUND(I172*H172,2)</f>
        <v>0</v>
      </c>
      <c r="K172" s="139" t="s">
        <v>189</v>
      </c>
      <c r="L172" s="33"/>
      <c r="M172" s="144" t="s">
        <v>1</v>
      </c>
      <c r="N172" s="145" t="s">
        <v>52</v>
      </c>
      <c r="P172" s="146">
        <f>O172*H172</f>
        <v>0</v>
      </c>
      <c r="Q172" s="146">
        <v>0</v>
      </c>
      <c r="R172" s="146">
        <f>Q172*H172</f>
        <v>0</v>
      </c>
      <c r="S172" s="146">
        <v>0</v>
      </c>
      <c r="T172" s="147">
        <f>S172*H172</f>
        <v>0</v>
      </c>
      <c r="AR172" s="148" t="s">
        <v>190</v>
      </c>
      <c r="AT172" s="148" t="s">
        <v>185</v>
      </c>
      <c r="AU172" s="148" t="s">
        <v>96</v>
      </c>
      <c r="AY172" s="17" t="s">
        <v>183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94</v>
      </c>
      <c r="BK172" s="149">
        <f>ROUND(I172*H172,2)</f>
        <v>0</v>
      </c>
      <c r="BL172" s="17" t="s">
        <v>190</v>
      </c>
      <c r="BM172" s="148" t="s">
        <v>2505</v>
      </c>
    </row>
    <row r="173" spans="2:65" s="13" customFormat="1" ht="11.25">
      <c r="B173" s="158"/>
      <c r="D173" s="151" t="s">
        <v>192</v>
      </c>
      <c r="E173" s="159" t="s">
        <v>1</v>
      </c>
      <c r="F173" s="160" t="s">
        <v>2506</v>
      </c>
      <c r="H173" s="159" t="s">
        <v>1</v>
      </c>
      <c r="I173" s="161"/>
      <c r="L173" s="158"/>
      <c r="M173" s="162"/>
      <c r="T173" s="163"/>
      <c r="AT173" s="159" t="s">
        <v>192</v>
      </c>
      <c r="AU173" s="159" t="s">
        <v>96</v>
      </c>
      <c r="AV173" s="13" t="s">
        <v>94</v>
      </c>
      <c r="AW173" s="13" t="s">
        <v>42</v>
      </c>
      <c r="AX173" s="13" t="s">
        <v>87</v>
      </c>
      <c r="AY173" s="159" t="s">
        <v>183</v>
      </c>
    </row>
    <row r="174" spans="2:65" s="13" customFormat="1" ht="11.25">
      <c r="B174" s="158"/>
      <c r="D174" s="151" t="s">
        <v>192</v>
      </c>
      <c r="E174" s="159" t="s">
        <v>1</v>
      </c>
      <c r="F174" s="160" t="s">
        <v>2507</v>
      </c>
      <c r="H174" s="159" t="s">
        <v>1</v>
      </c>
      <c r="I174" s="161"/>
      <c r="L174" s="158"/>
      <c r="M174" s="162"/>
      <c r="T174" s="163"/>
      <c r="AT174" s="159" t="s">
        <v>192</v>
      </c>
      <c r="AU174" s="159" t="s">
        <v>96</v>
      </c>
      <c r="AV174" s="13" t="s">
        <v>94</v>
      </c>
      <c r="AW174" s="13" t="s">
        <v>42</v>
      </c>
      <c r="AX174" s="13" t="s">
        <v>87</v>
      </c>
      <c r="AY174" s="159" t="s">
        <v>183</v>
      </c>
    </row>
    <row r="175" spans="2:65" s="12" customFormat="1" ht="11.25">
      <c r="B175" s="150"/>
      <c r="D175" s="151" t="s">
        <v>192</v>
      </c>
      <c r="E175" s="152" t="s">
        <v>1</v>
      </c>
      <c r="F175" s="153" t="s">
        <v>2508</v>
      </c>
      <c r="H175" s="154">
        <v>0.99199999999999999</v>
      </c>
      <c r="I175" s="155"/>
      <c r="L175" s="150"/>
      <c r="M175" s="156"/>
      <c r="T175" s="157"/>
      <c r="AT175" s="152" t="s">
        <v>192</v>
      </c>
      <c r="AU175" s="152" t="s">
        <v>96</v>
      </c>
      <c r="AV175" s="12" t="s">
        <v>96</v>
      </c>
      <c r="AW175" s="12" t="s">
        <v>42</v>
      </c>
      <c r="AX175" s="12" t="s">
        <v>87</v>
      </c>
      <c r="AY175" s="152" t="s">
        <v>183</v>
      </c>
    </row>
    <row r="176" spans="2:65" s="13" customFormat="1" ht="11.25">
      <c r="B176" s="158"/>
      <c r="D176" s="151" t="s">
        <v>192</v>
      </c>
      <c r="E176" s="159" t="s">
        <v>1</v>
      </c>
      <c r="F176" s="160" t="s">
        <v>2509</v>
      </c>
      <c r="H176" s="159" t="s">
        <v>1</v>
      </c>
      <c r="I176" s="161"/>
      <c r="L176" s="158"/>
      <c r="M176" s="162"/>
      <c r="T176" s="163"/>
      <c r="AT176" s="159" t="s">
        <v>192</v>
      </c>
      <c r="AU176" s="159" t="s">
        <v>96</v>
      </c>
      <c r="AV176" s="13" t="s">
        <v>94</v>
      </c>
      <c r="AW176" s="13" t="s">
        <v>42</v>
      </c>
      <c r="AX176" s="13" t="s">
        <v>87</v>
      </c>
      <c r="AY176" s="159" t="s">
        <v>183</v>
      </c>
    </row>
    <row r="177" spans="2:65" s="12" customFormat="1" ht="11.25">
      <c r="B177" s="150"/>
      <c r="D177" s="151" t="s">
        <v>192</v>
      </c>
      <c r="E177" s="152" t="s">
        <v>1</v>
      </c>
      <c r="F177" s="153" t="s">
        <v>2510</v>
      </c>
      <c r="H177" s="154">
        <v>0.76300000000000001</v>
      </c>
      <c r="I177" s="155"/>
      <c r="L177" s="150"/>
      <c r="M177" s="156"/>
      <c r="T177" s="157"/>
      <c r="AT177" s="152" t="s">
        <v>192</v>
      </c>
      <c r="AU177" s="152" t="s">
        <v>96</v>
      </c>
      <c r="AV177" s="12" t="s">
        <v>96</v>
      </c>
      <c r="AW177" s="12" t="s">
        <v>42</v>
      </c>
      <c r="AX177" s="12" t="s">
        <v>87</v>
      </c>
      <c r="AY177" s="152" t="s">
        <v>183</v>
      </c>
    </row>
    <row r="178" spans="2:65" s="15" customFormat="1" ht="11.25">
      <c r="B178" s="190"/>
      <c r="D178" s="151" t="s">
        <v>192</v>
      </c>
      <c r="E178" s="191" t="s">
        <v>1</v>
      </c>
      <c r="F178" s="192" t="s">
        <v>636</v>
      </c>
      <c r="H178" s="193">
        <v>1.7549999999999999</v>
      </c>
      <c r="I178" s="194"/>
      <c r="L178" s="190"/>
      <c r="M178" s="195"/>
      <c r="T178" s="196"/>
      <c r="AT178" s="191" t="s">
        <v>192</v>
      </c>
      <c r="AU178" s="191" t="s">
        <v>96</v>
      </c>
      <c r="AV178" s="15" t="s">
        <v>190</v>
      </c>
      <c r="AW178" s="15" t="s">
        <v>42</v>
      </c>
      <c r="AX178" s="15" t="s">
        <v>94</v>
      </c>
      <c r="AY178" s="191" t="s">
        <v>183</v>
      </c>
    </row>
    <row r="179" spans="2:65" s="1" customFormat="1" ht="21.75" customHeight="1">
      <c r="B179" s="33"/>
      <c r="C179" s="137" t="s">
        <v>235</v>
      </c>
      <c r="D179" s="137" t="s">
        <v>185</v>
      </c>
      <c r="E179" s="138" t="s">
        <v>687</v>
      </c>
      <c r="F179" s="139" t="s">
        <v>688</v>
      </c>
      <c r="G179" s="140" t="s">
        <v>514</v>
      </c>
      <c r="H179" s="141">
        <v>8.3079999999999998</v>
      </c>
      <c r="I179" s="142"/>
      <c r="J179" s="143">
        <f>ROUND(I179*H179,2)</f>
        <v>0</v>
      </c>
      <c r="K179" s="139" t="s">
        <v>189</v>
      </c>
      <c r="L179" s="33"/>
      <c r="M179" s="144" t="s">
        <v>1</v>
      </c>
      <c r="N179" s="145" t="s">
        <v>52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48" t="s">
        <v>190</v>
      </c>
      <c r="AT179" s="148" t="s">
        <v>185</v>
      </c>
      <c r="AU179" s="148" t="s">
        <v>96</v>
      </c>
      <c r="AY179" s="17" t="s">
        <v>183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94</v>
      </c>
      <c r="BK179" s="149">
        <f>ROUND(I179*H179,2)</f>
        <v>0</v>
      </c>
      <c r="BL179" s="17" t="s">
        <v>190</v>
      </c>
      <c r="BM179" s="148" t="s">
        <v>2511</v>
      </c>
    </row>
    <row r="180" spans="2:65" s="13" customFormat="1" ht="11.25">
      <c r="B180" s="158"/>
      <c r="D180" s="151" t="s">
        <v>192</v>
      </c>
      <c r="E180" s="159" t="s">
        <v>1</v>
      </c>
      <c r="F180" s="160" t="s">
        <v>2512</v>
      </c>
      <c r="H180" s="159" t="s">
        <v>1</v>
      </c>
      <c r="I180" s="161"/>
      <c r="L180" s="158"/>
      <c r="M180" s="162"/>
      <c r="T180" s="163"/>
      <c r="AT180" s="159" t="s">
        <v>192</v>
      </c>
      <c r="AU180" s="159" t="s">
        <v>96</v>
      </c>
      <c r="AV180" s="13" t="s">
        <v>94</v>
      </c>
      <c r="AW180" s="13" t="s">
        <v>42</v>
      </c>
      <c r="AX180" s="13" t="s">
        <v>87</v>
      </c>
      <c r="AY180" s="159" t="s">
        <v>183</v>
      </c>
    </row>
    <row r="181" spans="2:65" s="12" customFormat="1" ht="11.25">
      <c r="B181" s="150"/>
      <c r="D181" s="151" t="s">
        <v>192</v>
      </c>
      <c r="E181" s="152" t="s">
        <v>1</v>
      </c>
      <c r="F181" s="153" t="s">
        <v>2450</v>
      </c>
      <c r="H181" s="154">
        <v>9.0709999999999997</v>
      </c>
      <c r="I181" s="155"/>
      <c r="L181" s="150"/>
      <c r="M181" s="156"/>
      <c r="T181" s="157"/>
      <c r="AT181" s="152" t="s">
        <v>192</v>
      </c>
      <c r="AU181" s="152" t="s">
        <v>96</v>
      </c>
      <c r="AV181" s="12" t="s">
        <v>96</v>
      </c>
      <c r="AW181" s="12" t="s">
        <v>42</v>
      </c>
      <c r="AX181" s="12" t="s">
        <v>87</v>
      </c>
      <c r="AY181" s="152" t="s">
        <v>183</v>
      </c>
    </row>
    <row r="182" spans="2:65" s="14" customFormat="1" ht="11.25">
      <c r="B182" s="164"/>
      <c r="D182" s="151" t="s">
        <v>192</v>
      </c>
      <c r="E182" s="165" t="s">
        <v>1</v>
      </c>
      <c r="F182" s="166" t="s">
        <v>2513</v>
      </c>
      <c r="H182" s="167">
        <v>9.0709999999999997</v>
      </c>
      <c r="I182" s="168"/>
      <c r="L182" s="164"/>
      <c r="M182" s="169"/>
      <c r="T182" s="170"/>
      <c r="AT182" s="165" t="s">
        <v>192</v>
      </c>
      <c r="AU182" s="165" t="s">
        <v>96</v>
      </c>
      <c r="AV182" s="14" t="s">
        <v>203</v>
      </c>
      <c r="AW182" s="14" t="s">
        <v>42</v>
      </c>
      <c r="AX182" s="14" t="s">
        <v>87</v>
      </c>
      <c r="AY182" s="165" t="s">
        <v>183</v>
      </c>
    </row>
    <row r="183" spans="2:65" s="13" customFormat="1" ht="11.25">
      <c r="B183" s="158"/>
      <c r="D183" s="151" t="s">
        <v>192</v>
      </c>
      <c r="E183" s="159" t="s">
        <v>1</v>
      </c>
      <c r="F183" s="160" t="s">
        <v>2514</v>
      </c>
      <c r="H183" s="159" t="s">
        <v>1</v>
      </c>
      <c r="I183" s="161"/>
      <c r="L183" s="158"/>
      <c r="M183" s="162"/>
      <c r="T183" s="163"/>
      <c r="AT183" s="159" t="s">
        <v>192</v>
      </c>
      <c r="AU183" s="159" t="s">
        <v>96</v>
      </c>
      <c r="AV183" s="13" t="s">
        <v>94</v>
      </c>
      <c r="AW183" s="13" t="s">
        <v>42</v>
      </c>
      <c r="AX183" s="13" t="s">
        <v>87</v>
      </c>
      <c r="AY183" s="159" t="s">
        <v>183</v>
      </c>
    </row>
    <row r="184" spans="2:65" s="12" customFormat="1" ht="11.25">
      <c r="B184" s="150"/>
      <c r="D184" s="151" t="s">
        <v>192</v>
      </c>
      <c r="E184" s="152" t="s">
        <v>1</v>
      </c>
      <c r="F184" s="153" t="s">
        <v>2515</v>
      </c>
      <c r="H184" s="154">
        <v>-0.76300000000000001</v>
      </c>
      <c r="I184" s="155"/>
      <c r="L184" s="150"/>
      <c r="M184" s="156"/>
      <c r="T184" s="157"/>
      <c r="AT184" s="152" t="s">
        <v>192</v>
      </c>
      <c r="AU184" s="152" t="s">
        <v>96</v>
      </c>
      <c r="AV184" s="12" t="s">
        <v>96</v>
      </c>
      <c r="AW184" s="12" t="s">
        <v>42</v>
      </c>
      <c r="AX184" s="12" t="s">
        <v>87</v>
      </c>
      <c r="AY184" s="152" t="s">
        <v>183</v>
      </c>
    </row>
    <row r="185" spans="2:65" s="14" customFormat="1" ht="11.25">
      <c r="B185" s="164"/>
      <c r="D185" s="151" t="s">
        <v>192</v>
      </c>
      <c r="E185" s="165" t="s">
        <v>1</v>
      </c>
      <c r="F185" s="166" t="s">
        <v>2516</v>
      </c>
      <c r="H185" s="167">
        <v>-0.76300000000000001</v>
      </c>
      <c r="I185" s="168"/>
      <c r="L185" s="164"/>
      <c r="M185" s="169"/>
      <c r="T185" s="170"/>
      <c r="AT185" s="165" t="s">
        <v>192</v>
      </c>
      <c r="AU185" s="165" t="s">
        <v>96</v>
      </c>
      <c r="AV185" s="14" t="s">
        <v>203</v>
      </c>
      <c r="AW185" s="14" t="s">
        <v>42</v>
      </c>
      <c r="AX185" s="14" t="s">
        <v>87</v>
      </c>
      <c r="AY185" s="165" t="s">
        <v>183</v>
      </c>
    </row>
    <row r="186" spans="2:65" s="15" customFormat="1" ht="11.25">
      <c r="B186" s="190"/>
      <c r="D186" s="151" t="s">
        <v>192</v>
      </c>
      <c r="E186" s="191" t="s">
        <v>2444</v>
      </c>
      <c r="F186" s="192" t="s">
        <v>636</v>
      </c>
      <c r="H186" s="193">
        <v>8.3079999999999998</v>
      </c>
      <c r="I186" s="194"/>
      <c r="L186" s="190"/>
      <c r="M186" s="195"/>
      <c r="T186" s="196"/>
      <c r="AT186" s="191" t="s">
        <v>192</v>
      </c>
      <c r="AU186" s="191" t="s">
        <v>96</v>
      </c>
      <c r="AV186" s="15" t="s">
        <v>190</v>
      </c>
      <c r="AW186" s="15" t="s">
        <v>42</v>
      </c>
      <c r="AX186" s="15" t="s">
        <v>94</v>
      </c>
      <c r="AY186" s="191" t="s">
        <v>183</v>
      </c>
    </row>
    <row r="187" spans="2:65" s="1" customFormat="1" ht="24.2" customHeight="1">
      <c r="B187" s="33"/>
      <c r="C187" s="137" t="s">
        <v>242</v>
      </c>
      <c r="D187" s="137" t="s">
        <v>185</v>
      </c>
      <c r="E187" s="138" t="s">
        <v>697</v>
      </c>
      <c r="F187" s="139" t="s">
        <v>698</v>
      </c>
      <c r="G187" s="140" t="s">
        <v>514</v>
      </c>
      <c r="H187" s="141">
        <v>41.54</v>
      </c>
      <c r="I187" s="142"/>
      <c r="J187" s="143">
        <f>ROUND(I187*H187,2)</f>
        <v>0</v>
      </c>
      <c r="K187" s="139" t="s">
        <v>189</v>
      </c>
      <c r="L187" s="33"/>
      <c r="M187" s="144" t="s">
        <v>1</v>
      </c>
      <c r="N187" s="145" t="s">
        <v>52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190</v>
      </c>
      <c r="AT187" s="148" t="s">
        <v>185</v>
      </c>
      <c r="AU187" s="148" t="s">
        <v>96</v>
      </c>
      <c r="AY187" s="17" t="s">
        <v>183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94</v>
      </c>
      <c r="BK187" s="149">
        <f>ROUND(I187*H187,2)</f>
        <v>0</v>
      </c>
      <c r="BL187" s="17" t="s">
        <v>190</v>
      </c>
      <c r="BM187" s="148" t="s">
        <v>2517</v>
      </c>
    </row>
    <row r="188" spans="2:65" s="12" customFormat="1" ht="11.25">
      <c r="B188" s="150"/>
      <c r="D188" s="151" t="s">
        <v>192</v>
      </c>
      <c r="E188" s="152" t="s">
        <v>1</v>
      </c>
      <c r="F188" s="153" t="s">
        <v>2518</v>
      </c>
      <c r="H188" s="154">
        <v>41.54</v>
      </c>
      <c r="I188" s="155"/>
      <c r="L188" s="150"/>
      <c r="M188" s="156"/>
      <c r="T188" s="157"/>
      <c r="AT188" s="152" t="s">
        <v>192</v>
      </c>
      <c r="AU188" s="152" t="s">
        <v>96</v>
      </c>
      <c r="AV188" s="12" t="s">
        <v>96</v>
      </c>
      <c r="AW188" s="12" t="s">
        <v>42</v>
      </c>
      <c r="AX188" s="12" t="s">
        <v>94</v>
      </c>
      <c r="AY188" s="152" t="s">
        <v>183</v>
      </c>
    </row>
    <row r="189" spans="2:65" s="1" customFormat="1" ht="16.5" customHeight="1">
      <c r="B189" s="33"/>
      <c r="C189" s="137" t="s">
        <v>248</v>
      </c>
      <c r="D189" s="137" t="s">
        <v>185</v>
      </c>
      <c r="E189" s="138" t="s">
        <v>712</v>
      </c>
      <c r="F189" s="139" t="s">
        <v>713</v>
      </c>
      <c r="G189" s="140" t="s">
        <v>514</v>
      </c>
      <c r="H189" s="141">
        <v>0.99199999999999999</v>
      </c>
      <c r="I189" s="142"/>
      <c r="J189" s="143">
        <f>ROUND(I189*H189,2)</f>
        <v>0</v>
      </c>
      <c r="K189" s="139" t="s">
        <v>189</v>
      </c>
      <c r="L189" s="33"/>
      <c r="M189" s="144" t="s">
        <v>1</v>
      </c>
      <c r="N189" s="145" t="s">
        <v>52</v>
      </c>
      <c r="P189" s="146">
        <f>O189*H189</f>
        <v>0</v>
      </c>
      <c r="Q189" s="146">
        <v>0</v>
      </c>
      <c r="R189" s="146">
        <f>Q189*H189</f>
        <v>0</v>
      </c>
      <c r="S189" s="146">
        <v>0</v>
      </c>
      <c r="T189" s="147">
        <f>S189*H189</f>
        <v>0</v>
      </c>
      <c r="AR189" s="148" t="s">
        <v>190</v>
      </c>
      <c r="AT189" s="148" t="s">
        <v>185</v>
      </c>
      <c r="AU189" s="148" t="s">
        <v>96</v>
      </c>
      <c r="AY189" s="17" t="s">
        <v>183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94</v>
      </c>
      <c r="BK189" s="149">
        <f>ROUND(I189*H189,2)</f>
        <v>0</v>
      </c>
      <c r="BL189" s="17" t="s">
        <v>190</v>
      </c>
      <c r="BM189" s="148" t="s">
        <v>2519</v>
      </c>
    </row>
    <row r="190" spans="2:65" s="13" customFormat="1" ht="11.25">
      <c r="B190" s="158"/>
      <c r="D190" s="151" t="s">
        <v>192</v>
      </c>
      <c r="E190" s="159" t="s">
        <v>1</v>
      </c>
      <c r="F190" s="160" t="s">
        <v>2520</v>
      </c>
      <c r="H190" s="159" t="s">
        <v>1</v>
      </c>
      <c r="I190" s="161"/>
      <c r="L190" s="158"/>
      <c r="M190" s="162"/>
      <c r="T190" s="163"/>
      <c r="AT190" s="159" t="s">
        <v>192</v>
      </c>
      <c r="AU190" s="159" t="s">
        <v>96</v>
      </c>
      <c r="AV190" s="13" t="s">
        <v>94</v>
      </c>
      <c r="AW190" s="13" t="s">
        <v>42</v>
      </c>
      <c r="AX190" s="13" t="s">
        <v>87</v>
      </c>
      <c r="AY190" s="159" t="s">
        <v>183</v>
      </c>
    </row>
    <row r="191" spans="2:65" s="12" customFormat="1" ht="11.25">
      <c r="B191" s="150"/>
      <c r="D191" s="151" t="s">
        <v>192</v>
      </c>
      <c r="E191" s="152" t="s">
        <v>1</v>
      </c>
      <c r="F191" s="153" t="s">
        <v>2440</v>
      </c>
      <c r="H191" s="154">
        <v>0.76300000000000001</v>
      </c>
      <c r="I191" s="155"/>
      <c r="L191" s="150"/>
      <c r="M191" s="156"/>
      <c r="T191" s="157"/>
      <c r="AT191" s="152" t="s">
        <v>192</v>
      </c>
      <c r="AU191" s="152" t="s">
        <v>96</v>
      </c>
      <c r="AV191" s="12" t="s">
        <v>96</v>
      </c>
      <c r="AW191" s="12" t="s">
        <v>42</v>
      </c>
      <c r="AX191" s="12" t="s">
        <v>87</v>
      </c>
      <c r="AY191" s="152" t="s">
        <v>183</v>
      </c>
    </row>
    <row r="192" spans="2:65" s="13" customFormat="1" ht="11.25">
      <c r="B192" s="158"/>
      <c r="D192" s="151" t="s">
        <v>192</v>
      </c>
      <c r="E192" s="159" t="s">
        <v>1</v>
      </c>
      <c r="F192" s="160" t="s">
        <v>2521</v>
      </c>
      <c r="H192" s="159" t="s">
        <v>1</v>
      </c>
      <c r="I192" s="161"/>
      <c r="L192" s="158"/>
      <c r="M192" s="162"/>
      <c r="T192" s="163"/>
      <c r="AT192" s="159" t="s">
        <v>192</v>
      </c>
      <c r="AU192" s="159" t="s">
        <v>96</v>
      </c>
      <c r="AV192" s="13" t="s">
        <v>94</v>
      </c>
      <c r="AW192" s="13" t="s">
        <v>42</v>
      </c>
      <c r="AX192" s="13" t="s">
        <v>87</v>
      </c>
      <c r="AY192" s="159" t="s">
        <v>183</v>
      </c>
    </row>
    <row r="193" spans="2:65" s="12" customFormat="1" ht="11.25">
      <c r="B193" s="150"/>
      <c r="D193" s="151" t="s">
        <v>192</v>
      </c>
      <c r="E193" s="152" t="s">
        <v>1</v>
      </c>
      <c r="F193" s="153" t="s">
        <v>2522</v>
      </c>
      <c r="H193" s="154">
        <v>0.22900000000000001</v>
      </c>
      <c r="I193" s="155"/>
      <c r="L193" s="150"/>
      <c r="M193" s="156"/>
      <c r="T193" s="157"/>
      <c r="AT193" s="152" t="s">
        <v>192</v>
      </c>
      <c r="AU193" s="152" t="s">
        <v>96</v>
      </c>
      <c r="AV193" s="12" t="s">
        <v>96</v>
      </c>
      <c r="AW193" s="12" t="s">
        <v>42</v>
      </c>
      <c r="AX193" s="12" t="s">
        <v>87</v>
      </c>
      <c r="AY193" s="152" t="s">
        <v>183</v>
      </c>
    </row>
    <row r="194" spans="2:65" s="15" customFormat="1" ht="11.25">
      <c r="B194" s="190"/>
      <c r="D194" s="151" t="s">
        <v>192</v>
      </c>
      <c r="E194" s="191" t="s">
        <v>1</v>
      </c>
      <c r="F194" s="192" t="s">
        <v>636</v>
      </c>
      <c r="H194" s="193">
        <v>0.99199999999999999</v>
      </c>
      <c r="I194" s="194"/>
      <c r="L194" s="190"/>
      <c r="M194" s="195"/>
      <c r="T194" s="196"/>
      <c r="AT194" s="191" t="s">
        <v>192</v>
      </c>
      <c r="AU194" s="191" t="s">
        <v>96</v>
      </c>
      <c r="AV194" s="15" t="s">
        <v>190</v>
      </c>
      <c r="AW194" s="15" t="s">
        <v>42</v>
      </c>
      <c r="AX194" s="15" t="s">
        <v>94</v>
      </c>
      <c r="AY194" s="191" t="s">
        <v>183</v>
      </c>
    </row>
    <row r="195" spans="2:65" s="1" customFormat="1" ht="16.5" customHeight="1">
      <c r="B195" s="33"/>
      <c r="C195" s="137" t="s">
        <v>255</v>
      </c>
      <c r="D195" s="137" t="s">
        <v>185</v>
      </c>
      <c r="E195" s="138" t="s">
        <v>720</v>
      </c>
      <c r="F195" s="139" t="s">
        <v>721</v>
      </c>
      <c r="G195" s="140" t="s">
        <v>488</v>
      </c>
      <c r="H195" s="141">
        <v>14.539</v>
      </c>
      <c r="I195" s="142"/>
      <c r="J195" s="143">
        <f>ROUND(I195*H195,2)</f>
        <v>0</v>
      </c>
      <c r="K195" s="139" t="s">
        <v>705</v>
      </c>
      <c r="L195" s="33"/>
      <c r="M195" s="144" t="s">
        <v>1</v>
      </c>
      <c r="N195" s="145" t="s">
        <v>52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AR195" s="148" t="s">
        <v>190</v>
      </c>
      <c r="AT195" s="148" t="s">
        <v>185</v>
      </c>
      <c r="AU195" s="148" t="s">
        <v>96</v>
      </c>
      <c r="AY195" s="17" t="s">
        <v>183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94</v>
      </c>
      <c r="BK195" s="149">
        <f>ROUND(I195*H195,2)</f>
        <v>0</v>
      </c>
      <c r="BL195" s="17" t="s">
        <v>190</v>
      </c>
      <c r="BM195" s="148" t="s">
        <v>2523</v>
      </c>
    </row>
    <row r="196" spans="2:65" s="12" customFormat="1" ht="11.25">
      <c r="B196" s="150"/>
      <c r="D196" s="151" t="s">
        <v>192</v>
      </c>
      <c r="E196" s="152" t="s">
        <v>1</v>
      </c>
      <c r="F196" s="153" t="s">
        <v>2524</v>
      </c>
      <c r="H196" s="154">
        <v>14.539</v>
      </c>
      <c r="I196" s="155"/>
      <c r="L196" s="150"/>
      <c r="M196" s="156"/>
      <c r="T196" s="157"/>
      <c r="AT196" s="152" t="s">
        <v>192</v>
      </c>
      <c r="AU196" s="152" t="s">
        <v>96</v>
      </c>
      <c r="AV196" s="12" t="s">
        <v>96</v>
      </c>
      <c r="AW196" s="12" t="s">
        <v>42</v>
      </c>
      <c r="AX196" s="12" t="s">
        <v>94</v>
      </c>
      <c r="AY196" s="152" t="s">
        <v>183</v>
      </c>
    </row>
    <row r="197" spans="2:65" s="1" customFormat="1" ht="16.5" customHeight="1">
      <c r="B197" s="33"/>
      <c r="C197" s="137" t="s">
        <v>267</v>
      </c>
      <c r="D197" s="137" t="s">
        <v>185</v>
      </c>
      <c r="E197" s="138" t="s">
        <v>723</v>
      </c>
      <c r="F197" s="139" t="s">
        <v>724</v>
      </c>
      <c r="G197" s="140" t="s">
        <v>514</v>
      </c>
      <c r="H197" s="141">
        <v>8.3079999999999998</v>
      </c>
      <c r="I197" s="142"/>
      <c r="J197" s="143">
        <f>ROUND(I197*H197,2)</f>
        <v>0</v>
      </c>
      <c r="K197" s="139" t="s">
        <v>189</v>
      </c>
      <c r="L197" s="33"/>
      <c r="M197" s="144" t="s">
        <v>1</v>
      </c>
      <c r="N197" s="145" t="s">
        <v>52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48" t="s">
        <v>190</v>
      </c>
      <c r="AT197" s="148" t="s">
        <v>185</v>
      </c>
      <c r="AU197" s="148" t="s">
        <v>96</v>
      </c>
      <c r="AY197" s="17" t="s">
        <v>183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94</v>
      </c>
      <c r="BK197" s="149">
        <f>ROUND(I197*H197,2)</f>
        <v>0</v>
      </c>
      <c r="BL197" s="17" t="s">
        <v>190</v>
      </c>
      <c r="BM197" s="148" t="s">
        <v>2525</v>
      </c>
    </row>
    <row r="198" spans="2:65" s="12" customFormat="1" ht="11.25">
      <c r="B198" s="150"/>
      <c r="D198" s="151" t="s">
        <v>192</v>
      </c>
      <c r="E198" s="152" t="s">
        <v>1</v>
      </c>
      <c r="F198" s="153" t="s">
        <v>2444</v>
      </c>
      <c r="H198" s="154">
        <v>8.3079999999999998</v>
      </c>
      <c r="I198" s="155"/>
      <c r="L198" s="150"/>
      <c r="M198" s="156"/>
      <c r="T198" s="157"/>
      <c r="AT198" s="152" t="s">
        <v>192</v>
      </c>
      <c r="AU198" s="152" t="s">
        <v>96</v>
      </c>
      <c r="AV198" s="12" t="s">
        <v>96</v>
      </c>
      <c r="AW198" s="12" t="s">
        <v>42</v>
      </c>
      <c r="AX198" s="12" t="s">
        <v>94</v>
      </c>
      <c r="AY198" s="152" t="s">
        <v>183</v>
      </c>
    </row>
    <row r="199" spans="2:65" s="1" customFormat="1" ht="16.5" customHeight="1">
      <c r="B199" s="33"/>
      <c r="C199" s="137" t="s">
        <v>275</v>
      </c>
      <c r="D199" s="137" t="s">
        <v>185</v>
      </c>
      <c r="E199" s="138" t="s">
        <v>2526</v>
      </c>
      <c r="F199" s="139" t="s">
        <v>2527</v>
      </c>
      <c r="G199" s="140" t="s">
        <v>514</v>
      </c>
      <c r="H199" s="141">
        <v>1.222</v>
      </c>
      <c r="I199" s="142"/>
      <c r="J199" s="143">
        <f>ROUND(I199*H199,2)</f>
        <v>0</v>
      </c>
      <c r="K199" s="139" t="s">
        <v>189</v>
      </c>
      <c r="L199" s="33"/>
      <c r="M199" s="144" t="s">
        <v>1</v>
      </c>
      <c r="N199" s="145" t="s">
        <v>52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190</v>
      </c>
      <c r="AT199" s="148" t="s">
        <v>185</v>
      </c>
      <c r="AU199" s="148" t="s">
        <v>96</v>
      </c>
      <c r="AY199" s="17" t="s">
        <v>183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94</v>
      </c>
      <c r="BK199" s="149">
        <f>ROUND(I199*H199,2)</f>
        <v>0</v>
      </c>
      <c r="BL199" s="17" t="s">
        <v>190</v>
      </c>
      <c r="BM199" s="148" t="s">
        <v>2528</v>
      </c>
    </row>
    <row r="200" spans="2:65" s="13" customFormat="1" ht="11.25">
      <c r="B200" s="158"/>
      <c r="D200" s="151" t="s">
        <v>192</v>
      </c>
      <c r="E200" s="159" t="s">
        <v>1</v>
      </c>
      <c r="F200" s="160" t="s">
        <v>2529</v>
      </c>
      <c r="H200" s="159" t="s">
        <v>1</v>
      </c>
      <c r="I200" s="161"/>
      <c r="L200" s="158"/>
      <c r="M200" s="162"/>
      <c r="T200" s="163"/>
      <c r="AT200" s="159" t="s">
        <v>192</v>
      </c>
      <c r="AU200" s="159" t="s">
        <v>96</v>
      </c>
      <c r="AV200" s="13" t="s">
        <v>94</v>
      </c>
      <c r="AW200" s="13" t="s">
        <v>42</v>
      </c>
      <c r="AX200" s="13" t="s">
        <v>87</v>
      </c>
      <c r="AY200" s="159" t="s">
        <v>183</v>
      </c>
    </row>
    <row r="201" spans="2:65" s="12" customFormat="1" ht="11.25">
      <c r="B201" s="150"/>
      <c r="D201" s="151" t="s">
        <v>192</v>
      </c>
      <c r="E201" s="152" t="s">
        <v>1</v>
      </c>
      <c r="F201" s="153" t="s">
        <v>2530</v>
      </c>
      <c r="H201" s="154">
        <v>0.76300000000000001</v>
      </c>
      <c r="I201" s="155"/>
      <c r="L201" s="150"/>
      <c r="M201" s="156"/>
      <c r="T201" s="157"/>
      <c r="AT201" s="152" t="s">
        <v>192</v>
      </c>
      <c r="AU201" s="152" t="s">
        <v>96</v>
      </c>
      <c r="AV201" s="12" t="s">
        <v>96</v>
      </c>
      <c r="AW201" s="12" t="s">
        <v>42</v>
      </c>
      <c r="AX201" s="12" t="s">
        <v>87</v>
      </c>
      <c r="AY201" s="152" t="s">
        <v>183</v>
      </c>
    </row>
    <row r="202" spans="2:65" s="14" customFormat="1" ht="11.25">
      <c r="B202" s="164"/>
      <c r="D202" s="151" t="s">
        <v>192</v>
      </c>
      <c r="E202" s="165" t="s">
        <v>2440</v>
      </c>
      <c r="F202" s="166" t="s">
        <v>202</v>
      </c>
      <c r="H202" s="167">
        <v>0.76300000000000001</v>
      </c>
      <c r="I202" s="168"/>
      <c r="L202" s="164"/>
      <c r="M202" s="169"/>
      <c r="T202" s="170"/>
      <c r="AT202" s="165" t="s">
        <v>192</v>
      </c>
      <c r="AU202" s="165" t="s">
        <v>96</v>
      </c>
      <c r="AV202" s="14" t="s">
        <v>203</v>
      </c>
      <c r="AW202" s="14" t="s">
        <v>42</v>
      </c>
      <c r="AX202" s="14" t="s">
        <v>87</v>
      </c>
      <c r="AY202" s="165" t="s">
        <v>183</v>
      </c>
    </row>
    <row r="203" spans="2:65" s="13" customFormat="1" ht="11.25">
      <c r="B203" s="158"/>
      <c r="D203" s="151" t="s">
        <v>192</v>
      </c>
      <c r="E203" s="159" t="s">
        <v>1</v>
      </c>
      <c r="F203" s="160" t="s">
        <v>2531</v>
      </c>
      <c r="H203" s="159" t="s">
        <v>1</v>
      </c>
      <c r="I203" s="161"/>
      <c r="L203" s="158"/>
      <c r="M203" s="162"/>
      <c r="T203" s="163"/>
      <c r="AT203" s="159" t="s">
        <v>192</v>
      </c>
      <c r="AU203" s="159" t="s">
        <v>96</v>
      </c>
      <c r="AV203" s="13" t="s">
        <v>94</v>
      </c>
      <c r="AW203" s="13" t="s">
        <v>42</v>
      </c>
      <c r="AX203" s="13" t="s">
        <v>87</v>
      </c>
      <c r="AY203" s="159" t="s">
        <v>183</v>
      </c>
    </row>
    <row r="204" spans="2:65" s="12" customFormat="1" ht="11.25">
      <c r="B204" s="150"/>
      <c r="D204" s="151" t="s">
        <v>192</v>
      </c>
      <c r="E204" s="152" t="s">
        <v>1</v>
      </c>
      <c r="F204" s="153" t="s">
        <v>2532</v>
      </c>
      <c r="H204" s="154">
        <v>0.45900000000000002</v>
      </c>
      <c r="I204" s="155"/>
      <c r="L204" s="150"/>
      <c r="M204" s="156"/>
      <c r="T204" s="157"/>
      <c r="AT204" s="152" t="s">
        <v>192</v>
      </c>
      <c r="AU204" s="152" t="s">
        <v>96</v>
      </c>
      <c r="AV204" s="12" t="s">
        <v>96</v>
      </c>
      <c r="AW204" s="12" t="s">
        <v>42</v>
      </c>
      <c r="AX204" s="12" t="s">
        <v>87</v>
      </c>
      <c r="AY204" s="152" t="s">
        <v>183</v>
      </c>
    </row>
    <row r="205" spans="2:65" s="14" customFormat="1" ht="11.25">
      <c r="B205" s="164"/>
      <c r="D205" s="151" t="s">
        <v>192</v>
      </c>
      <c r="E205" s="165" t="s">
        <v>2442</v>
      </c>
      <c r="F205" s="166" t="s">
        <v>202</v>
      </c>
      <c r="H205" s="167">
        <v>0.45900000000000002</v>
      </c>
      <c r="I205" s="168"/>
      <c r="L205" s="164"/>
      <c r="M205" s="169"/>
      <c r="T205" s="170"/>
      <c r="AT205" s="165" t="s">
        <v>192</v>
      </c>
      <c r="AU205" s="165" t="s">
        <v>96</v>
      </c>
      <c r="AV205" s="14" t="s">
        <v>203</v>
      </c>
      <c r="AW205" s="14" t="s">
        <v>42</v>
      </c>
      <c r="AX205" s="14" t="s">
        <v>87</v>
      </c>
      <c r="AY205" s="165" t="s">
        <v>183</v>
      </c>
    </row>
    <row r="206" spans="2:65" s="15" customFormat="1" ht="11.25">
      <c r="B206" s="190"/>
      <c r="D206" s="151" t="s">
        <v>192</v>
      </c>
      <c r="E206" s="191" t="s">
        <v>1</v>
      </c>
      <c r="F206" s="192" t="s">
        <v>636</v>
      </c>
      <c r="H206" s="193">
        <v>1.222</v>
      </c>
      <c r="I206" s="194"/>
      <c r="L206" s="190"/>
      <c r="M206" s="195"/>
      <c r="T206" s="196"/>
      <c r="AT206" s="191" t="s">
        <v>192</v>
      </c>
      <c r="AU206" s="191" t="s">
        <v>96</v>
      </c>
      <c r="AV206" s="15" t="s">
        <v>190</v>
      </c>
      <c r="AW206" s="15" t="s">
        <v>42</v>
      </c>
      <c r="AX206" s="15" t="s">
        <v>94</v>
      </c>
      <c r="AY206" s="191" t="s">
        <v>183</v>
      </c>
    </row>
    <row r="207" spans="2:65" s="1" customFormat="1" ht="16.5" customHeight="1">
      <c r="B207" s="33"/>
      <c r="C207" s="137" t="s">
        <v>281</v>
      </c>
      <c r="D207" s="137" t="s">
        <v>185</v>
      </c>
      <c r="E207" s="138" t="s">
        <v>2533</v>
      </c>
      <c r="F207" s="139" t="s">
        <v>2534</v>
      </c>
      <c r="G207" s="140" t="s">
        <v>514</v>
      </c>
      <c r="H207" s="141">
        <v>0.99199999999999999</v>
      </c>
      <c r="I207" s="142"/>
      <c r="J207" s="143">
        <f>ROUND(I207*H207,2)</f>
        <v>0</v>
      </c>
      <c r="K207" s="139" t="s">
        <v>189</v>
      </c>
      <c r="L207" s="33"/>
      <c r="M207" s="144" t="s">
        <v>1</v>
      </c>
      <c r="N207" s="145" t="s">
        <v>52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190</v>
      </c>
      <c r="AT207" s="148" t="s">
        <v>185</v>
      </c>
      <c r="AU207" s="148" t="s">
        <v>96</v>
      </c>
      <c r="AY207" s="17" t="s">
        <v>183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94</v>
      </c>
      <c r="BK207" s="149">
        <f>ROUND(I207*H207,2)</f>
        <v>0</v>
      </c>
      <c r="BL207" s="17" t="s">
        <v>190</v>
      </c>
      <c r="BM207" s="148" t="s">
        <v>2535</v>
      </c>
    </row>
    <row r="208" spans="2:65" s="13" customFormat="1" ht="11.25">
      <c r="B208" s="158"/>
      <c r="D208" s="151" t="s">
        <v>192</v>
      </c>
      <c r="E208" s="159" t="s">
        <v>1</v>
      </c>
      <c r="F208" s="160" t="s">
        <v>2536</v>
      </c>
      <c r="H208" s="159" t="s">
        <v>1</v>
      </c>
      <c r="I208" s="161"/>
      <c r="L208" s="158"/>
      <c r="M208" s="162"/>
      <c r="T208" s="163"/>
      <c r="AT208" s="159" t="s">
        <v>192</v>
      </c>
      <c r="AU208" s="159" t="s">
        <v>96</v>
      </c>
      <c r="AV208" s="13" t="s">
        <v>94</v>
      </c>
      <c r="AW208" s="13" t="s">
        <v>42</v>
      </c>
      <c r="AX208" s="13" t="s">
        <v>87</v>
      </c>
      <c r="AY208" s="159" t="s">
        <v>183</v>
      </c>
    </row>
    <row r="209" spans="2:65" s="12" customFormat="1" ht="11.25">
      <c r="B209" s="150"/>
      <c r="D209" s="151" t="s">
        <v>192</v>
      </c>
      <c r="E209" s="152" t="s">
        <v>1</v>
      </c>
      <c r="F209" s="153" t="s">
        <v>2537</v>
      </c>
      <c r="H209" s="154">
        <v>0.99199999999999999</v>
      </c>
      <c r="I209" s="155"/>
      <c r="L209" s="150"/>
      <c r="M209" s="156"/>
      <c r="T209" s="157"/>
      <c r="AT209" s="152" t="s">
        <v>192</v>
      </c>
      <c r="AU209" s="152" t="s">
        <v>96</v>
      </c>
      <c r="AV209" s="12" t="s">
        <v>96</v>
      </c>
      <c r="AW209" s="12" t="s">
        <v>42</v>
      </c>
      <c r="AX209" s="12" t="s">
        <v>94</v>
      </c>
      <c r="AY209" s="152" t="s">
        <v>183</v>
      </c>
    </row>
    <row r="210" spans="2:65" s="1" customFormat="1" ht="16.5" customHeight="1">
      <c r="B210" s="33"/>
      <c r="C210" s="176" t="s">
        <v>8</v>
      </c>
      <c r="D210" s="176" t="s">
        <v>511</v>
      </c>
      <c r="E210" s="177" t="s">
        <v>2095</v>
      </c>
      <c r="F210" s="178" t="s">
        <v>2096</v>
      </c>
      <c r="G210" s="179" t="s">
        <v>488</v>
      </c>
      <c r="H210" s="180">
        <v>0.98699999999999999</v>
      </c>
      <c r="I210" s="181"/>
      <c r="J210" s="182">
        <f>ROUND(I210*H210,2)</f>
        <v>0</v>
      </c>
      <c r="K210" s="178" t="s">
        <v>189</v>
      </c>
      <c r="L210" s="183"/>
      <c r="M210" s="184" t="s">
        <v>1</v>
      </c>
      <c r="N210" s="185" t="s">
        <v>52</v>
      </c>
      <c r="P210" s="146">
        <f>O210*H210</f>
        <v>0</v>
      </c>
      <c r="Q210" s="146">
        <v>1</v>
      </c>
      <c r="R210" s="146">
        <f>Q210*H210</f>
        <v>0.98699999999999999</v>
      </c>
      <c r="S210" s="146">
        <v>0</v>
      </c>
      <c r="T210" s="147">
        <f>S210*H210</f>
        <v>0</v>
      </c>
      <c r="AR210" s="148" t="s">
        <v>235</v>
      </c>
      <c r="AT210" s="148" t="s">
        <v>511</v>
      </c>
      <c r="AU210" s="148" t="s">
        <v>96</v>
      </c>
      <c r="AY210" s="17" t="s">
        <v>183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7" t="s">
        <v>94</v>
      </c>
      <c r="BK210" s="149">
        <f>ROUND(I210*H210,2)</f>
        <v>0</v>
      </c>
      <c r="BL210" s="17" t="s">
        <v>190</v>
      </c>
      <c r="BM210" s="148" t="s">
        <v>2538</v>
      </c>
    </row>
    <row r="211" spans="2:65" s="13" customFormat="1" ht="11.25">
      <c r="B211" s="158"/>
      <c r="D211" s="151" t="s">
        <v>192</v>
      </c>
      <c r="E211" s="159" t="s">
        <v>1</v>
      </c>
      <c r="F211" s="160" t="s">
        <v>2531</v>
      </c>
      <c r="H211" s="159" t="s">
        <v>1</v>
      </c>
      <c r="I211" s="161"/>
      <c r="L211" s="158"/>
      <c r="M211" s="162"/>
      <c r="T211" s="163"/>
      <c r="AT211" s="159" t="s">
        <v>192</v>
      </c>
      <c r="AU211" s="159" t="s">
        <v>96</v>
      </c>
      <c r="AV211" s="13" t="s">
        <v>94</v>
      </c>
      <c r="AW211" s="13" t="s">
        <v>42</v>
      </c>
      <c r="AX211" s="13" t="s">
        <v>87</v>
      </c>
      <c r="AY211" s="159" t="s">
        <v>183</v>
      </c>
    </row>
    <row r="212" spans="2:65" s="12" customFormat="1" ht="11.25">
      <c r="B212" s="150"/>
      <c r="D212" s="151" t="s">
        <v>192</v>
      </c>
      <c r="E212" s="152" t="s">
        <v>1</v>
      </c>
      <c r="F212" s="153" t="s">
        <v>2539</v>
      </c>
      <c r="H212" s="154">
        <v>0.98699999999999999</v>
      </c>
      <c r="I212" s="155"/>
      <c r="L212" s="150"/>
      <c r="M212" s="156"/>
      <c r="T212" s="157"/>
      <c r="AT212" s="152" t="s">
        <v>192</v>
      </c>
      <c r="AU212" s="152" t="s">
        <v>96</v>
      </c>
      <c r="AV212" s="12" t="s">
        <v>96</v>
      </c>
      <c r="AW212" s="12" t="s">
        <v>42</v>
      </c>
      <c r="AX212" s="12" t="s">
        <v>94</v>
      </c>
      <c r="AY212" s="152" t="s">
        <v>183</v>
      </c>
    </row>
    <row r="213" spans="2:65" s="1" customFormat="1" ht="16.5" customHeight="1">
      <c r="B213" s="33"/>
      <c r="C213" s="137" t="s">
        <v>290</v>
      </c>
      <c r="D213" s="137" t="s">
        <v>185</v>
      </c>
      <c r="E213" s="138" t="s">
        <v>1228</v>
      </c>
      <c r="F213" s="139" t="s">
        <v>1229</v>
      </c>
      <c r="G213" s="140" t="s">
        <v>188</v>
      </c>
      <c r="H213" s="141">
        <v>30.943000000000001</v>
      </c>
      <c r="I213" s="142"/>
      <c r="J213" s="143">
        <f>ROUND(I213*H213,2)</f>
        <v>0</v>
      </c>
      <c r="K213" s="139" t="s">
        <v>189</v>
      </c>
      <c r="L213" s="33"/>
      <c r="M213" s="144" t="s">
        <v>1</v>
      </c>
      <c r="N213" s="145" t="s">
        <v>52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190</v>
      </c>
      <c r="AT213" s="148" t="s">
        <v>185</v>
      </c>
      <c r="AU213" s="148" t="s">
        <v>96</v>
      </c>
      <c r="AY213" s="17" t="s">
        <v>183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94</v>
      </c>
      <c r="BK213" s="149">
        <f>ROUND(I213*H213,2)</f>
        <v>0</v>
      </c>
      <c r="BL213" s="17" t="s">
        <v>190</v>
      </c>
      <c r="BM213" s="148" t="s">
        <v>2540</v>
      </c>
    </row>
    <row r="214" spans="2:65" s="13" customFormat="1" ht="11.25">
      <c r="B214" s="158"/>
      <c r="D214" s="151" t="s">
        <v>192</v>
      </c>
      <c r="E214" s="159" t="s">
        <v>1</v>
      </c>
      <c r="F214" s="160" t="s">
        <v>2541</v>
      </c>
      <c r="H214" s="159" t="s">
        <v>1</v>
      </c>
      <c r="I214" s="161"/>
      <c r="L214" s="158"/>
      <c r="M214" s="162"/>
      <c r="T214" s="163"/>
      <c r="AT214" s="159" t="s">
        <v>192</v>
      </c>
      <c r="AU214" s="159" t="s">
        <v>96</v>
      </c>
      <c r="AV214" s="13" t="s">
        <v>94</v>
      </c>
      <c r="AW214" s="13" t="s">
        <v>42</v>
      </c>
      <c r="AX214" s="13" t="s">
        <v>87</v>
      </c>
      <c r="AY214" s="159" t="s">
        <v>183</v>
      </c>
    </row>
    <row r="215" spans="2:65" s="13" customFormat="1" ht="11.25">
      <c r="B215" s="158"/>
      <c r="D215" s="151" t="s">
        <v>192</v>
      </c>
      <c r="E215" s="159" t="s">
        <v>1</v>
      </c>
      <c r="F215" s="160" t="s">
        <v>2542</v>
      </c>
      <c r="H215" s="159" t="s">
        <v>1</v>
      </c>
      <c r="I215" s="161"/>
      <c r="L215" s="158"/>
      <c r="M215" s="162"/>
      <c r="T215" s="163"/>
      <c r="AT215" s="159" t="s">
        <v>192</v>
      </c>
      <c r="AU215" s="159" t="s">
        <v>96</v>
      </c>
      <c r="AV215" s="13" t="s">
        <v>94</v>
      </c>
      <c r="AW215" s="13" t="s">
        <v>42</v>
      </c>
      <c r="AX215" s="13" t="s">
        <v>87</v>
      </c>
      <c r="AY215" s="159" t="s">
        <v>183</v>
      </c>
    </row>
    <row r="216" spans="2:65" s="12" customFormat="1" ht="11.25">
      <c r="B216" s="150"/>
      <c r="D216" s="151" t="s">
        <v>192</v>
      </c>
      <c r="E216" s="152" t="s">
        <v>1</v>
      </c>
      <c r="F216" s="153" t="s">
        <v>2543</v>
      </c>
      <c r="H216" s="154">
        <v>5.5</v>
      </c>
      <c r="I216" s="155"/>
      <c r="L216" s="150"/>
      <c r="M216" s="156"/>
      <c r="T216" s="157"/>
      <c r="AT216" s="152" t="s">
        <v>192</v>
      </c>
      <c r="AU216" s="152" t="s">
        <v>96</v>
      </c>
      <c r="AV216" s="12" t="s">
        <v>96</v>
      </c>
      <c r="AW216" s="12" t="s">
        <v>42</v>
      </c>
      <c r="AX216" s="12" t="s">
        <v>87</v>
      </c>
      <c r="AY216" s="152" t="s">
        <v>183</v>
      </c>
    </row>
    <row r="217" spans="2:65" s="12" customFormat="1" ht="11.25">
      <c r="B217" s="150"/>
      <c r="D217" s="151" t="s">
        <v>192</v>
      </c>
      <c r="E217" s="152" t="s">
        <v>1</v>
      </c>
      <c r="F217" s="153" t="s">
        <v>2544</v>
      </c>
      <c r="H217" s="154">
        <v>2.6429999999999998</v>
      </c>
      <c r="I217" s="155"/>
      <c r="L217" s="150"/>
      <c r="M217" s="156"/>
      <c r="T217" s="157"/>
      <c r="AT217" s="152" t="s">
        <v>192</v>
      </c>
      <c r="AU217" s="152" t="s">
        <v>96</v>
      </c>
      <c r="AV217" s="12" t="s">
        <v>96</v>
      </c>
      <c r="AW217" s="12" t="s">
        <v>42</v>
      </c>
      <c r="AX217" s="12" t="s">
        <v>87</v>
      </c>
      <c r="AY217" s="152" t="s">
        <v>183</v>
      </c>
    </row>
    <row r="218" spans="2:65" s="14" customFormat="1" ht="11.25">
      <c r="B218" s="164"/>
      <c r="D218" s="151" t="s">
        <v>192</v>
      </c>
      <c r="E218" s="165" t="s">
        <v>1</v>
      </c>
      <c r="F218" s="166" t="s">
        <v>2545</v>
      </c>
      <c r="H218" s="167">
        <v>8.1430000000000007</v>
      </c>
      <c r="I218" s="168"/>
      <c r="L218" s="164"/>
      <c r="M218" s="169"/>
      <c r="T218" s="170"/>
      <c r="AT218" s="165" t="s">
        <v>192</v>
      </c>
      <c r="AU218" s="165" t="s">
        <v>96</v>
      </c>
      <c r="AV218" s="14" t="s">
        <v>203</v>
      </c>
      <c r="AW218" s="14" t="s">
        <v>42</v>
      </c>
      <c r="AX218" s="14" t="s">
        <v>87</v>
      </c>
      <c r="AY218" s="165" t="s">
        <v>183</v>
      </c>
    </row>
    <row r="219" spans="2:65" s="13" customFormat="1" ht="11.25">
      <c r="B219" s="158"/>
      <c r="D219" s="151" t="s">
        <v>192</v>
      </c>
      <c r="E219" s="159" t="s">
        <v>1</v>
      </c>
      <c r="F219" s="160" t="s">
        <v>2546</v>
      </c>
      <c r="H219" s="159" t="s">
        <v>1</v>
      </c>
      <c r="I219" s="161"/>
      <c r="L219" s="158"/>
      <c r="M219" s="162"/>
      <c r="T219" s="163"/>
      <c r="AT219" s="159" t="s">
        <v>192</v>
      </c>
      <c r="AU219" s="159" t="s">
        <v>96</v>
      </c>
      <c r="AV219" s="13" t="s">
        <v>94</v>
      </c>
      <c r="AW219" s="13" t="s">
        <v>42</v>
      </c>
      <c r="AX219" s="13" t="s">
        <v>87</v>
      </c>
      <c r="AY219" s="159" t="s">
        <v>183</v>
      </c>
    </row>
    <row r="220" spans="2:65" s="13" customFormat="1" ht="11.25">
      <c r="B220" s="158"/>
      <c r="D220" s="151" t="s">
        <v>192</v>
      </c>
      <c r="E220" s="159" t="s">
        <v>1</v>
      </c>
      <c r="F220" s="160" t="s">
        <v>2547</v>
      </c>
      <c r="H220" s="159" t="s">
        <v>1</v>
      </c>
      <c r="I220" s="161"/>
      <c r="L220" s="158"/>
      <c r="M220" s="162"/>
      <c r="T220" s="163"/>
      <c r="AT220" s="159" t="s">
        <v>192</v>
      </c>
      <c r="AU220" s="159" t="s">
        <v>96</v>
      </c>
      <c r="AV220" s="13" t="s">
        <v>94</v>
      </c>
      <c r="AW220" s="13" t="s">
        <v>42</v>
      </c>
      <c r="AX220" s="13" t="s">
        <v>87</v>
      </c>
      <c r="AY220" s="159" t="s">
        <v>183</v>
      </c>
    </row>
    <row r="221" spans="2:65" s="12" customFormat="1" ht="11.25">
      <c r="B221" s="150"/>
      <c r="D221" s="151" t="s">
        <v>192</v>
      </c>
      <c r="E221" s="152" t="s">
        <v>1</v>
      </c>
      <c r="F221" s="153" t="s">
        <v>2548</v>
      </c>
      <c r="H221" s="154">
        <v>22.8</v>
      </c>
      <c r="I221" s="155"/>
      <c r="L221" s="150"/>
      <c r="M221" s="156"/>
      <c r="T221" s="157"/>
      <c r="AT221" s="152" t="s">
        <v>192</v>
      </c>
      <c r="AU221" s="152" t="s">
        <v>96</v>
      </c>
      <c r="AV221" s="12" t="s">
        <v>96</v>
      </c>
      <c r="AW221" s="12" t="s">
        <v>42</v>
      </c>
      <c r="AX221" s="12" t="s">
        <v>87</v>
      </c>
      <c r="AY221" s="152" t="s">
        <v>183</v>
      </c>
    </row>
    <row r="222" spans="2:65" s="14" customFormat="1" ht="11.25">
      <c r="B222" s="164"/>
      <c r="D222" s="151" t="s">
        <v>192</v>
      </c>
      <c r="E222" s="165" t="s">
        <v>1</v>
      </c>
      <c r="F222" s="166" t="s">
        <v>2549</v>
      </c>
      <c r="H222" s="167">
        <v>22.8</v>
      </c>
      <c r="I222" s="168"/>
      <c r="L222" s="164"/>
      <c r="M222" s="169"/>
      <c r="T222" s="170"/>
      <c r="AT222" s="165" t="s">
        <v>192</v>
      </c>
      <c r="AU222" s="165" t="s">
        <v>96</v>
      </c>
      <c r="AV222" s="14" t="s">
        <v>203</v>
      </c>
      <c r="AW222" s="14" t="s">
        <v>42</v>
      </c>
      <c r="AX222" s="14" t="s">
        <v>87</v>
      </c>
      <c r="AY222" s="165" t="s">
        <v>183</v>
      </c>
    </row>
    <row r="223" spans="2:65" s="15" customFormat="1" ht="11.25">
      <c r="B223" s="190"/>
      <c r="D223" s="151" t="s">
        <v>192</v>
      </c>
      <c r="E223" s="191" t="s">
        <v>1</v>
      </c>
      <c r="F223" s="192" t="s">
        <v>636</v>
      </c>
      <c r="H223" s="193">
        <v>30.943000000000001</v>
      </c>
      <c r="I223" s="194"/>
      <c r="L223" s="190"/>
      <c r="M223" s="195"/>
      <c r="T223" s="196"/>
      <c r="AT223" s="191" t="s">
        <v>192</v>
      </c>
      <c r="AU223" s="191" t="s">
        <v>96</v>
      </c>
      <c r="AV223" s="15" t="s">
        <v>190</v>
      </c>
      <c r="AW223" s="15" t="s">
        <v>42</v>
      </c>
      <c r="AX223" s="15" t="s">
        <v>94</v>
      </c>
      <c r="AY223" s="191" t="s">
        <v>183</v>
      </c>
    </row>
    <row r="224" spans="2:65" s="11" customFormat="1" ht="22.9" customHeight="1">
      <c r="B224" s="125"/>
      <c r="D224" s="126" t="s">
        <v>86</v>
      </c>
      <c r="E224" s="135" t="s">
        <v>298</v>
      </c>
      <c r="F224" s="135" t="s">
        <v>2550</v>
      </c>
      <c r="I224" s="128"/>
      <c r="J224" s="136">
        <f>BK224</f>
        <v>0</v>
      </c>
      <c r="L224" s="125"/>
      <c r="M224" s="130"/>
      <c r="P224" s="131">
        <f>SUM(P225:P232)</f>
        <v>0</v>
      </c>
      <c r="R224" s="131">
        <f>SUM(R225:R232)</f>
        <v>4.4999999999999998E-2</v>
      </c>
      <c r="T224" s="132">
        <f>SUM(T225:T232)</f>
        <v>0</v>
      </c>
      <c r="AR224" s="126" t="s">
        <v>94</v>
      </c>
      <c r="AT224" s="133" t="s">
        <v>86</v>
      </c>
      <c r="AU224" s="133" t="s">
        <v>94</v>
      </c>
      <c r="AY224" s="126" t="s">
        <v>183</v>
      </c>
      <c r="BK224" s="134">
        <f>SUM(BK225:BK232)</f>
        <v>0</v>
      </c>
    </row>
    <row r="225" spans="2:65" s="1" customFormat="1" ht="33" customHeight="1">
      <c r="B225" s="33"/>
      <c r="C225" s="137" t="s">
        <v>294</v>
      </c>
      <c r="D225" s="137" t="s">
        <v>185</v>
      </c>
      <c r="E225" s="138" t="s">
        <v>2551</v>
      </c>
      <c r="F225" s="139" t="s">
        <v>2552</v>
      </c>
      <c r="G225" s="140" t="s">
        <v>188</v>
      </c>
      <c r="H225" s="141">
        <v>5</v>
      </c>
      <c r="I225" s="142"/>
      <c r="J225" s="143">
        <f>ROUND(I225*H225,2)</f>
        <v>0</v>
      </c>
      <c r="K225" s="139" t="s">
        <v>705</v>
      </c>
      <c r="L225" s="33"/>
      <c r="M225" s="144" t="s">
        <v>1</v>
      </c>
      <c r="N225" s="145" t="s">
        <v>52</v>
      </c>
      <c r="P225" s="146">
        <f>O225*H225</f>
        <v>0</v>
      </c>
      <c r="Q225" s="146">
        <v>8.9999999999999993E-3</v>
      </c>
      <c r="R225" s="146">
        <f>Q225*H225</f>
        <v>4.4999999999999998E-2</v>
      </c>
      <c r="S225" s="146">
        <v>0</v>
      </c>
      <c r="T225" s="147">
        <f>S225*H225</f>
        <v>0</v>
      </c>
      <c r="AR225" s="148" t="s">
        <v>190</v>
      </c>
      <c r="AT225" s="148" t="s">
        <v>185</v>
      </c>
      <c r="AU225" s="148" t="s">
        <v>96</v>
      </c>
      <c r="AY225" s="17" t="s">
        <v>183</v>
      </c>
      <c r="BE225" s="149">
        <f>IF(N225="základní",J225,0)</f>
        <v>0</v>
      </c>
      <c r="BF225" s="149">
        <f>IF(N225="snížená",J225,0)</f>
        <v>0</v>
      </c>
      <c r="BG225" s="149">
        <f>IF(N225="zákl. přenesená",J225,0)</f>
        <v>0</v>
      </c>
      <c r="BH225" s="149">
        <f>IF(N225="sníž. přenesená",J225,0)</f>
        <v>0</v>
      </c>
      <c r="BI225" s="149">
        <f>IF(N225="nulová",J225,0)</f>
        <v>0</v>
      </c>
      <c r="BJ225" s="17" t="s">
        <v>94</v>
      </c>
      <c r="BK225" s="149">
        <f>ROUND(I225*H225,2)</f>
        <v>0</v>
      </c>
      <c r="BL225" s="17" t="s">
        <v>190</v>
      </c>
      <c r="BM225" s="148" t="s">
        <v>2553</v>
      </c>
    </row>
    <row r="226" spans="2:65" s="13" customFormat="1" ht="11.25">
      <c r="B226" s="158"/>
      <c r="D226" s="151" t="s">
        <v>192</v>
      </c>
      <c r="E226" s="159" t="s">
        <v>1</v>
      </c>
      <c r="F226" s="160" t="s">
        <v>2554</v>
      </c>
      <c r="H226" s="159" t="s">
        <v>1</v>
      </c>
      <c r="I226" s="161"/>
      <c r="L226" s="158"/>
      <c r="M226" s="162"/>
      <c r="T226" s="163"/>
      <c r="AT226" s="159" t="s">
        <v>192</v>
      </c>
      <c r="AU226" s="159" t="s">
        <v>96</v>
      </c>
      <c r="AV226" s="13" t="s">
        <v>94</v>
      </c>
      <c r="AW226" s="13" t="s">
        <v>42</v>
      </c>
      <c r="AX226" s="13" t="s">
        <v>87</v>
      </c>
      <c r="AY226" s="159" t="s">
        <v>183</v>
      </c>
    </row>
    <row r="227" spans="2:65" s="12" customFormat="1" ht="11.25">
      <c r="B227" s="150"/>
      <c r="D227" s="151" t="s">
        <v>192</v>
      </c>
      <c r="E227" s="152" t="s">
        <v>1</v>
      </c>
      <c r="F227" s="153" t="s">
        <v>2555</v>
      </c>
      <c r="H227" s="154">
        <v>4.0999999999999996</v>
      </c>
      <c r="I227" s="155"/>
      <c r="L227" s="150"/>
      <c r="M227" s="156"/>
      <c r="T227" s="157"/>
      <c r="AT227" s="152" t="s">
        <v>192</v>
      </c>
      <c r="AU227" s="152" t="s">
        <v>96</v>
      </c>
      <c r="AV227" s="12" t="s">
        <v>96</v>
      </c>
      <c r="AW227" s="12" t="s">
        <v>42</v>
      </c>
      <c r="AX227" s="12" t="s">
        <v>87</v>
      </c>
      <c r="AY227" s="152" t="s">
        <v>183</v>
      </c>
    </row>
    <row r="228" spans="2:65" s="13" customFormat="1" ht="11.25">
      <c r="B228" s="158"/>
      <c r="D228" s="151" t="s">
        <v>192</v>
      </c>
      <c r="E228" s="159" t="s">
        <v>1</v>
      </c>
      <c r="F228" s="160" t="s">
        <v>2556</v>
      </c>
      <c r="H228" s="159" t="s">
        <v>1</v>
      </c>
      <c r="I228" s="161"/>
      <c r="L228" s="158"/>
      <c r="M228" s="162"/>
      <c r="T228" s="163"/>
      <c r="AT228" s="159" t="s">
        <v>192</v>
      </c>
      <c r="AU228" s="159" t="s">
        <v>96</v>
      </c>
      <c r="AV228" s="13" t="s">
        <v>94</v>
      </c>
      <c r="AW228" s="13" t="s">
        <v>42</v>
      </c>
      <c r="AX228" s="13" t="s">
        <v>87</v>
      </c>
      <c r="AY228" s="159" t="s">
        <v>183</v>
      </c>
    </row>
    <row r="229" spans="2:65" s="12" customFormat="1" ht="11.25">
      <c r="B229" s="150"/>
      <c r="D229" s="151" t="s">
        <v>192</v>
      </c>
      <c r="E229" s="152" t="s">
        <v>1</v>
      </c>
      <c r="F229" s="153" t="s">
        <v>2557</v>
      </c>
      <c r="H229" s="154">
        <v>0.9</v>
      </c>
      <c r="I229" s="155"/>
      <c r="L229" s="150"/>
      <c r="M229" s="156"/>
      <c r="T229" s="157"/>
      <c r="AT229" s="152" t="s">
        <v>192</v>
      </c>
      <c r="AU229" s="152" t="s">
        <v>96</v>
      </c>
      <c r="AV229" s="12" t="s">
        <v>96</v>
      </c>
      <c r="AW229" s="12" t="s">
        <v>42</v>
      </c>
      <c r="AX229" s="12" t="s">
        <v>87</v>
      </c>
      <c r="AY229" s="152" t="s">
        <v>183</v>
      </c>
    </row>
    <row r="230" spans="2:65" s="15" customFormat="1" ht="11.25">
      <c r="B230" s="190"/>
      <c r="D230" s="151" t="s">
        <v>192</v>
      </c>
      <c r="E230" s="191" t="s">
        <v>2449</v>
      </c>
      <c r="F230" s="192" t="s">
        <v>636</v>
      </c>
      <c r="H230" s="193">
        <v>5</v>
      </c>
      <c r="I230" s="194"/>
      <c r="L230" s="190"/>
      <c r="M230" s="195"/>
      <c r="T230" s="196"/>
      <c r="AT230" s="191" t="s">
        <v>192</v>
      </c>
      <c r="AU230" s="191" t="s">
        <v>96</v>
      </c>
      <c r="AV230" s="15" t="s">
        <v>190</v>
      </c>
      <c r="AW230" s="15" t="s">
        <v>42</v>
      </c>
      <c r="AX230" s="15" t="s">
        <v>94</v>
      </c>
      <c r="AY230" s="191" t="s">
        <v>183</v>
      </c>
    </row>
    <row r="231" spans="2:65" s="1" customFormat="1" ht="24.2" customHeight="1">
      <c r="B231" s="33"/>
      <c r="C231" s="137" t="s">
        <v>298</v>
      </c>
      <c r="D231" s="137" t="s">
        <v>185</v>
      </c>
      <c r="E231" s="138" t="s">
        <v>2558</v>
      </c>
      <c r="F231" s="139" t="s">
        <v>2559</v>
      </c>
      <c r="G231" s="140" t="s">
        <v>188</v>
      </c>
      <c r="H231" s="141">
        <v>5</v>
      </c>
      <c r="I231" s="142"/>
      <c r="J231" s="143">
        <f>ROUND(I231*H231,2)</f>
        <v>0</v>
      </c>
      <c r="K231" s="139" t="s">
        <v>705</v>
      </c>
      <c r="L231" s="33"/>
      <c r="M231" s="144" t="s">
        <v>1</v>
      </c>
      <c r="N231" s="145" t="s">
        <v>52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190</v>
      </c>
      <c r="AT231" s="148" t="s">
        <v>185</v>
      </c>
      <c r="AU231" s="148" t="s">
        <v>96</v>
      </c>
      <c r="AY231" s="17" t="s">
        <v>183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94</v>
      </c>
      <c r="BK231" s="149">
        <f>ROUND(I231*H231,2)</f>
        <v>0</v>
      </c>
      <c r="BL231" s="17" t="s">
        <v>190</v>
      </c>
      <c r="BM231" s="148" t="s">
        <v>2560</v>
      </c>
    </row>
    <row r="232" spans="2:65" s="12" customFormat="1" ht="11.25">
      <c r="B232" s="150"/>
      <c r="D232" s="151" t="s">
        <v>192</v>
      </c>
      <c r="E232" s="152" t="s">
        <v>1</v>
      </c>
      <c r="F232" s="153" t="s">
        <v>2561</v>
      </c>
      <c r="H232" s="154">
        <v>5</v>
      </c>
      <c r="I232" s="155"/>
      <c r="L232" s="150"/>
      <c r="M232" s="156"/>
      <c r="T232" s="157"/>
      <c r="AT232" s="152" t="s">
        <v>192</v>
      </c>
      <c r="AU232" s="152" t="s">
        <v>96</v>
      </c>
      <c r="AV232" s="12" t="s">
        <v>96</v>
      </c>
      <c r="AW232" s="12" t="s">
        <v>42</v>
      </c>
      <c r="AX232" s="12" t="s">
        <v>94</v>
      </c>
      <c r="AY232" s="152" t="s">
        <v>183</v>
      </c>
    </row>
    <row r="233" spans="2:65" s="11" customFormat="1" ht="22.9" customHeight="1">
      <c r="B233" s="125"/>
      <c r="D233" s="126" t="s">
        <v>86</v>
      </c>
      <c r="E233" s="135" t="s">
        <v>216</v>
      </c>
      <c r="F233" s="135" t="s">
        <v>792</v>
      </c>
      <c r="I233" s="128"/>
      <c r="J233" s="136">
        <f>BK233</f>
        <v>0</v>
      </c>
      <c r="L233" s="125"/>
      <c r="M233" s="130"/>
      <c r="P233" s="131">
        <f>SUM(P234:P259)</f>
        <v>0</v>
      </c>
      <c r="R233" s="131">
        <f>SUM(R234:R259)</f>
        <v>23.490220000000001</v>
      </c>
      <c r="T233" s="132">
        <f>SUM(T234:T259)</f>
        <v>0</v>
      </c>
      <c r="AR233" s="126" t="s">
        <v>94</v>
      </c>
      <c r="AT233" s="133" t="s">
        <v>86</v>
      </c>
      <c r="AU233" s="133" t="s">
        <v>94</v>
      </c>
      <c r="AY233" s="126" t="s">
        <v>183</v>
      </c>
      <c r="BK233" s="134">
        <f>SUM(BK234:BK259)</f>
        <v>0</v>
      </c>
    </row>
    <row r="234" spans="2:65" s="1" customFormat="1" ht="16.5" customHeight="1">
      <c r="B234" s="33"/>
      <c r="C234" s="137" t="s">
        <v>289</v>
      </c>
      <c r="D234" s="137" t="s">
        <v>185</v>
      </c>
      <c r="E234" s="138" t="s">
        <v>803</v>
      </c>
      <c r="F234" s="139" t="s">
        <v>804</v>
      </c>
      <c r="G234" s="140" t="s">
        <v>188</v>
      </c>
      <c r="H234" s="141">
        <v>19.760000000000002</v>
      </c>
      <c r="I234" s="142"/>
      <c r="J234" s="143">
        <f>ROUND(I234*H234,2)</f>
        <v>0</v>
      </c>
      <c r="K234" s="139" t="s">
        <v>189</v>
      </c>
      <c r="L234" s="33"/>
      <c r="M234" s="144" t="s">
        <v>1</v>
      </c>
      <c r="N234" s="145" t="s">
        <v>52</v>
      </c>
      <c r="P234" s="146">
        <f>O234*H234</f>
        <v>0</v>
      </c>
      <c r="Q234" s="146">
        <v>0.23</v>
      </c>
      <c r="R234" s="146">
        <f>Q234*H234</f>
        <v>4.5448000000000004</v>
      </c>
      <c r="S234" s="146">
        <v>0</v>
      </c>
      <c r="T234" s="147">
        <f>S234*H234</f>
        <v>0</v>
      </c>
      <c r="AR234" s="148" t="s">
        <v>190</v>
      </c>
      <c r="AT234" s="148" t="s">
        <v>185</v>
      </c>
      <c r="AU234" s="148" t="s">
        <v>96</v>
      </c>
      <c r="AY234" s="17" t="s">
        <v>183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94</v>
      </c>
      <c r="BK234" s="149">
        <f>ROUND(I234*H234,2)</f>
        <v>0</v>
      </c>
      <c r="BL234" s="17" t="s">
        <v>190</v>
      </c>
      <c r="BM234" s="148" t="s">
        <v>2562</v>
      </c>
    </row>
    <row r="235" spans="2:65" s="13" customFormat="1" ht="11.25">
      <c r="B235" s="158"/>
      <c r="D235" s="151" t="s">
        <v>192</v>
      </c>
      <c r="E235" s="159" t="s">
        <v>1</v>
      </c>
      <c r="F235" s="160" t="s">
        <v>2563</v>
      </c>
      <c r="H235" s="159" t="s">
        <v>1</v>
      </c>
      <c r="I235" s="161"/>
      <c r="L235" s="158"/>
      <c r="M235" s="162"/>
      <c r="T235" s="163"/>
      <c r="AT235" s="159" t="s">
        <v>192</v>
      </c>
      <c r="AU235" s="159" t="s">
        <v>96</v>
      </c>
      <c r="AV235" s="13" t="s">
        <v>94</v>
      </c>
      <c r="AW235" s="13" t="s">
        <v>42</v>
      </c>
      <c r="AX235" s="13" t="s">
        <v>87</v>
      </c>
      <c r="AY235" s="159" t="s">
        <v>183</v>
      </c>
    </row>
    <row r="236" spans="2:65" s="13" customFormat="1" ht="11.25">
      <c r="B236" s="158"/>
      <c r="D236" s="151" t="s">
        <v>192</v>
      </c>
      <c r="E236" s="159" t="s">
        <v>1</v>
      </c>
      <c r="F236" s="160" t="s">
        <v>2564</v>
      </c>
      <c r="H236" s="159" t="s">
        <v>1</v>
      </c>
      <c r="I236" s="161"/>
      <c r="L236" s="158"/>
      <c r="M236" s="162"/>
      <c r="T236" s="163"/>
      <c r="AT236" s="159" t="s">
        <v>192</v>
      </c>
      <c r="AU236" s="159" t="s">
        <v>96</v>
      </c>
      <c r="AV236" s="13" t="s">
        <v>94</v>
      </c>
      <c r="AW236" s="13" t="s">
        <v>42</v>
      </c>
      <c r="AX236" s="13" t="s">
        <v>87</v>
      </c>
      <c r="AY236" s="159" t="s">
        <v>183</v>
      </c>
    </row>
    <row r="237" spans="2:65" s="12" customFormat="1" ht="11.25">
      <c r="B237" s="150"/>
      <c r="D237" s="151" t="s">
        <v>192</v>
      </c>
      <c r="E237" s="152" t="s">
        <v>1</v>
      </c>
      <c r="F237" s="153" t="s">
        <v>2565</v>
      </c>
      <c r="H237" s="154">
        <v>19.760000000000002</v>
      </c>
      <c r="I237" s="155"/>
      <c r="L237" s="150"/>
      <c r="M237" s="156"/>
      <c r="T237" s="157"/>
      <c r="AT237" s="152" t="s">
        <v>192</v>
      </c>
      <c r="AU237" s="152" t="s">
        <v>96</v>
      </c>
      <c r="AV237" s="12" t="s">
        <v>96</v>
      </c>
      <c r="AW237" s="12" t="s">
        <v>42</v>
      </c>
      <c r="AX237" s="12" t="s">
        <v>87</v>
      </c>
      <c r="AY237" s="152" t="s">
        <v>183</v>
      </c>
    </row>
    <row r="238" spans="2:65" s="15" customFormat="1" ht="11.25">
      <c r="B238" s="190"/>
      <c r="D238" s="151" t="s">
        <v>192</v>
      </c>
      <c r="E238" s="191" t="s">
        <v>1</v>
      </c>
      <c r="F238" s="192" t="s">
        <v>636</v>
      </c>
      <c r="H238" s="193">
        <v>19.760000000000002</v>
      </c>
      <c r="I238" s="194"/>
      <c r="L238" s="190"/>
      <c r="M238" s="195"/>
      <c r="T238" s="196"/>
      <c r="AT238" s="191" t="s">
        <v>192</v>
      </c>
      <c r="AU238" s="191" t="s">
        <v>96</v>
      </c>
      <c r="AV238" s="15" t="s">
        <v>190</v>
      </c>
      <c r="AW238" s="15" t="s">
        <v>42</v>
      </c>
      <c r="AX238" s="15" t="s">
        <v>94</v>
      </c>
      <c r="AY238" s="191" t="s">
        <v>183</v>
      </c>
    </row>
    <row r="239" spans="2:65" s="1" customFormat="1" ht="16.5" customHeight="1">
      <c r="B239" s="33"/>
      <c r="C239" s="137" t="s">
        <v>305</v>
      </c>
      <c r="D239" s="137" t="s">
        <v>185</v>
      </c>
      <c r="E239" s="138" t="s">
        <v>820</v>
      </c>
      <c r="F239" s="139" t="s">
        <v>821</v>
      </c>
      <c r="G239" s="140" t="s">
        <v>188</v>
      </c>
      <c r="H239" s="141">
        <v>8.02</v>
      </c>
      <c r="I239" s="142"/>
      <c r="J239" s="143">
        <f>ROUND(I239*H239,2)</f>
        <v>0</v>
      </c>
      <c r="K239" s="139" t="s">
        <v>189</v>
      </c>
      <c r="L239" s="33"/>
      <c r="M239" s="144" t="s">
        <v>1</v>
      </c>
      <c r="N239" s="145" t="s">
        <v>52</v>
      </c>
      <c r="P239" s="146">
        <f>O239*H239</f>
        <v>0</v>
      </c>
      <c r="Q239" s="146">
        <v>0.46</v>
      </c>
      <c r="R239" s="146">
        <f>Q239*H239</f>
        <v>3.6892</v>
      </c>
      <c r="S239" s="146">
        <v>0</v>
      </c>
      <c r="T239" s="147">
        <f>S239*H239</f>
        <v>0</v>
      </c>
      <c r="AR239" s="148" t="s">
        <v>190</v>
      </c>
      <c r="AT239" s="148" t="s">
        <v>185</v>
      </c>
      <c r="AU239" s="148" t="s">
        <v>96</v>
      </c>
      <c r="AY239" s="17" t="s">
        <v>183</v>
      </c>
      <c r="BE239" s="149">
        <f>IF(N239="základní",J239,0)</f>
        <v>0</v>
      </c>
      <c r="BF239" s="149">
        <f>IF(N239="snížená",J239,0)</f>
        <v>0</v>
      </c>
      <c r="BG239" s="149">
        <f>IF(N239="zákl. přenesená",J239,0)</f>
        <v>0</v>
      </c>
      <c r="BH239" s="149">
        <f>IF(N239="sníž. přenesená",J239,0)</f>
        <v>0</v>
      </c>
      <c r="BI239" s="149">
        <f>IF(N239="nulová",J239,0)</f>
        <v>0</v>
      </c>
      <c r="BJ239" s="17" t="s">
        <v>94</v>
      </c>
      <c r="BK239" s="149">
        <f>ROUND(I239*H239,2)</f>
        <v>0</v>
      </c>
      <c r="BL239" s="17" t="s">
        <v>190</v>
      </c>
      <c r="BM239" s="148" t="s">
        <v>2566</v>
      </c>
    </row>
    <row r="240" spans="2:65" s="13" customFormat="1" ht="11.25">
      <c r="B240" s="158"/>
      <c r="D240" s="151" t="s">
        <v>192</v>
      </c>
      <c r="E240" s="159" t="s">
        <v>1</v>
      </c>
      <c r="F240" s="160" t="s">
        <v>2567</v>
      </c>
      <c r="H240" s="159" t="s">
        <v>1</v>
      </c>
      <c r="I240" s="161"/>
      <c r="L240" s="158"/>
      <c r="M240" s="162"/>
      <c r="T240" s="163"/>
      <c r="AT240" s="159" t="s">
        <v>192</v>
      </c>
      <c r="AU240" s="159" t="s">
        <v>96</v>
      </c>
      <c r="AV240" s="13" t="s">
        <v>94</v>
      </c>
      <c r="AW240" s="13" t="s">
        <v>42</v>
      </c>
      <c r="AX240" s="13" t="s">
        <v>87</v>
      </c>
      <c r="AY240" s="159" t="s">
        <v>183</v>
      </c>
    </row>
    <row r="241" spans="2:65" s="13" customFormat="1" ht="11.25">
      <c r="B241" s="158"/>
      <c r="D241" s="151" t="s">
        <v>192</v>
      </c>
      <c r="E241" s="159" t="s">
        <v>1</v>
      </c>
      <c r="F241" s="160" t="s">
        <v>2568</v>
      </c>
      <c r="H241" s="159" t="s">
        <v>1</v>
      </c>
      <c r="I241" s="161"/>
      <c r="L241" s="158"/>
      <c r="M241" s="162"/>
      <c r="T241" s="163"/>
      <c r="AT241" s="159" t="s">
        <v>192</v>
      </c>
      <c r="AU241" s="159" t="s">
        <v>96</v>
      </c>
      <c r="AV241" s="13" t="s">
        <v>94</v>
      </c>
      <c r="AW241" s="13" t="s">
        <v>42</v>
      </c>
      <c r="AX241" s="13" t="s">
        <v>87</v>
      </c>
      <c r="AY241" s="159" t="s">
        <v>183</v>
      </c>
    </row>
    <row r="242" spans="2:65" s="12" customFormat="1" ht="11.25">
      <c r="B242" s="150"/>
      <c r="D242" s="151" t="s">
        <v>192</v>
      </c>
      <c r="E242" s="152" t="s">
        <v>1</v>
      </c>
      <c r="F242" s="153" t="s">
        <v>2543</v>
      </c>
      <c r="H242" s="154">
        <v>5.5</v>
      </c>
      <c r="I242" s="155"/>
      <c r="L242" s="150"/>
      <c r="M242" s="156"/>
      <c r="T242" s="157"/>
      <c r="AT242" s="152" t="s">
        <v>192</v>
      </c>
      <c r="AU242" s="152" t="s">
        <v>96</v>
      </c>
      <c r="AV242" s="12" t="s">
        <v>96</v>
      </c>
      <c r="AW242" s="12" t="s">
        <v>42</v>
      </c>
      <c r="AX242" s="12" t="s">
        <v>87</v>
      </c>
      <c r="AY242" s="152" t="s">
        <v>183</v>
      </c>
    </row>
    <row r="243" spans="2:65" s="12" customFormat="1" ht="11.25">
      <c r="B243" s="150"/>
      <c r="D243" s="151" t="s">
        <v>192</v>
      </c>
      <c r="E243" s="152" t="s">
        <v>1</v>
      </c>
      <c r="F243" s="153" t="s">
        <v>2569</v>
      </c>
      <c r="H243" s="154">
        <v>2.52</v>
      </c>
      <c r="I243" s="155"/>
      <c r="L243" s="150"/>
      <c r="M243" s="156"/>
      <c r="T243" s="157"/>
      <c r="AT243" s="152" t="s">
        <v>192</v>
      </c>
      <c r="AU243" s="152" t="s">
        <v>96</v>
      </c>
      <c r="AV243" s="12" t="s">
        <v>96</v>
      </c>
      <c r="AW243" s="12" t="s">
        <v>42</v>
      </c>
      <c r="AX243" s="12" t="s">
        <v>87</v>
      </c>
      <c r="AY243" s="152" t="s">
        <v>183</v>
      </c>
    </row>
    <row r="244" spans="2:65" s="15" customFormat="1" ht="11.25">
      <c r="B244" s="190"/>
      <c r="D244" s="151" t="s">
        <v>192</v>
      </c>
      <c r="E244" s="191" t="s">
        <v>1</v>
      </c>
      <c r="F244" s="192" t="s">
        <v>636</v>
      </c>
      <c r="H244" s="193">
        <v>8.02</v>
      </c>
      <c r="I244" s="194"/>
      <c r="L244" s="190"/>
      <c r="M244" s="195"/>
      <c r="T244" s="196"/>
      <c r="AT244" s="191" t="s">
        <v>192</v>
      </c>
      <c r="AU244" s="191" t="s">
        <v>96</v>
      </c>
      <c r="AV244" s="15" t="s">
        <v>190</v>
      </c>
      <c r="AW244" s="15" t="s">
        <v>42</v>
      </c>
      <c r="AX244" s="15" t="s">
        <v>94</v>
      </c>
      <c r="AY244" s="191" t="s">
        <v>183</v>
      </c>
    </row>
    <row r="245" spans="2:65" s="1" customFormat="1" ht="16.5" customHeight="1">
      <c r="B245" s="33"/>
      <c r="C245" s="137" t="s">
        <v>7</v>
      </c>
      <c r="D245" s="137" t="s">
        <v>185</v>
      </c>
      <c r="E245" s="138" t="s">
        <v>2570</v>
      </c>
      <c r="F245" s="139" t="s">
        <v>2571</v>
      </c>
      <c r="G245" s="140" t="s">
        <v>188</v>
      </c>
      <c r="H245" s="141">
        <v>30</v>
      </c>
      <c r="I245" s="142"/>
      <c r="J245" s="143">
        <f>ROUND(I245*H245,2)</f>
        <v>0</v>
      </c>
      <c r="K245" s="139" t="s">
        <v>189</v>
      </c>
      <c r="L245" s="33"/>
      <c r="M245" s="144" t="s">
        <v>1</v>
      </c>
      <c r="N245" s="145" t="s">
        <v>52</v>
      </c>
      <c r="P245" s="146">
        <f>O245*H245</f>
        <v>0</v>
      </c>
      <c r="Q245" s="146">
        <v>8.3500000000000005E-2</v>
      </c>
      <c r="R245" s="146">
        <f>Q245*H245</f>
        <v>2.5050000000000003</v>
      </c>
      <c r="S245" s="146">
        <v>0</v>
      </c>
      <c r="T245" s="147">
        <f>S245*H245</f>
        <v>0</v>
      </c>
      <c r="AR245" s="148" t="s">
        <v>190</v>
      </c>
      <c r="AT245" s="148" t="s">
        <v>185</v>
      </c>
      <c r="AU245" s="148" t="s">
        <v>96</v>
      </c>
      <c r="AY245" s="17" t="s">
        <v>183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94</v>
      </c>
      <c r="BK245" s="149">
        <f>ROUND(I245*H245,2)</f>
        <v>0</v>
      </c>
      <c r="BL245" s="17" t="s">
        <v>190</v>
      </c>
      <c r="BM245" s="148" t="s">
        <v>2572</v>
      </c>
    </row>
    <row r="246" spans="2:65" s="13" customFormat="1" ht="11.25">
      <c r="B246" s="158"/>
      <c r="D246" s="151" t="s">
        <v>192</v>
      </c>
      <c r="E246" s="159" t="s">
        <v>1</v>
      </c>
      <c r="F246" s="160" t="s">
        <v>2573</v>
      </c>
      <c r="H246" s="159" t="s">
        <v>1</v>
      </c>
      <c r="I246" s="161"/>
      <c r="L246" s="158"/>
      <c r="M246" s="162"/>
      <c r="T246" s="163"/>
      <c r="AT246" s="159" t="s">
        <v>192</v>
      </c>
      <c r="AU246" s="159" t="s">
        <v>96</v>
      </c>
      <c r="AV246" s="13" t="s">
        <v>94</v>
      </c>
      <c r="AW246" s="13" t="s">
        <v>42</v>
      </c>
      <c r="AX246" s="13" t="s">
        <v>87</v>
      </c>
      <c r="AY246" s="159" t="s">
        <v>183</v>
      </c>
    </row>
    <row r="247" spans="2:65" s="12" customFormat="1" ht="11.25">
      <c r="B247" s="150"/>
      <c r="D247" s="151" t="s">
        <v>192</v>
      </c>
      <c r="E247" s="152" t="s">
        <v>1</v>
      </c>
      <c r="F247" s="153" t="s">
        <v>2574</v>
      </c>
      <c r="H247" s="154">
        <v>30</v>
      </c>
      <c r="I247" s="155"/>
      <c r="L247" s="150"/>
      <c r="M247" s="156"/>
      <c r="T247" s="157"/>
      <c r="AT247" s="152" t="s">
        <v>192</v>
      </c>
      <c r="AU247" s="152" t="s">
        <v>96</v>
      </c>
      <c r="AV247" s="12" t="s">
        <v>96</v>
      </c>
      <c r="AW247" s="12" t="s">
        <v>42</v>
      </c>
      <c r="AX247" s="12" t="s">
        <v>87</v>
      </c>
      <c r="AY247" s="152" t="s">
        <v>183</v>
      </c>
    </row>
    <row r="248" spans="2:65" s="14" customFormat="1" ht="11.25">
      <c r="B248" s="164"/>
      <c r="D248" s="151" t="s">
        <v>192</v>
      </c>
      <c r="E248" s="165" t="s">
        <v>2575</v>
      </c>
      <c r="F248" s="166" t="s">
        <v>202</v>
      </c>
      <c r="H248" s="167">
        <v>30</v>
      </c>
      <c r="I248" s="168"/>
      <c r="L248" s="164"/>
      <c r="M248" s="169"/>
      <c r="T248" s="170"/>
      <c r="AT248" s="165" t="s">
        <v>192</v>
      </c>
      <c r="AU248" s="165" t="s">
        <v>96</v>
      </c>
      <c r="AV248" s="14" t="s">
        <v>203</v>
      </c>
      <c r="AW248" s="14" t="s">
        <v>42</v>
      </c>
      <c r="AX248" s="14" t="s">
        <v>94</v>
      </c>
      <c r="AY248" s="165" t="s">
        <v>183</v>
      </c>
    </row>
    <row r="249" spans="2:65" s="1" customFormat="1" ht="16.5" customHeight="1">
      <c r="B249" s="33"/>
      <c r="C249" s="176" t="s">
        <v>312</v>
      </c>
      <c r="D249" s="176" t="s">
        <v>511</v>
      </c>
      <c r="E249" s="177" t="s">
        <v>2576</v>
      </c>
      <c r="F249" s="178" t="s">
        <v>2577</v>
      </c>
      <c r="G249" s="179" t="s">
        <v>206</v>
      </c>
      <c r="H249" s="180">
        <v>5</v>
      </c>
      <c r="I249" s="181"/>
      <c r="J249" s="182">
        <f>ROUND(I249*H249,2)</f>
        <v>0</v>
      </c>
      <c r="K249" s="178" t="s">
        <v>189</v>
      </c>
      <c r="L249" s="183"/>
      <c r="M249" s="184" t="s">
        <v>1</v>
      </c>
      <c r="N249" s="185" t="s">
        <v>52</v>
      </c>
      <c r="P249" s="146">
        <f>O249*H249</f>
        <v>0</v>
      </c>
      <c r="Q249" s="146">
        <v>2.1150000000000002</v>
      </c>
      <c r="R249" s="146">
        <f>Q249*H249</f>
        <v>10.575000000000001</v>
      </c>
      <c r="S249" s="146">
        <v>0</v>
      </c>
      <c r="T249" s="147">
        <f>S249*H249</f>
        <v>0</v>
      </c>
      <c r="AR249" s="148" t="s">
        <v>235</v>
      </c>
      <c r="AT249" s="148" t="s">
        <v>511</v>
      </c>
      <c r="AU249" s="148" t="s">
        <v>96</v>
      </c>
      <c r="AY249" s="17" t="s">
        <v>183</v>
      </c>
      <c r="BE249" s="149">
        <f>IF(N249="základní",J249,0)</f>
        <v>0</v>
      </c>
      <c r="BF249" s="149">
        <f>IF(N249="snížená",J249,0)</f>
        <v>0</v>
      </c>
      <c r="BG249" s="149">
        <f>IF(N249="zákl. přenesená",J249,0)</f>
        <v>0</v>
      </c>
      <c r="BH249" s="149">
        <f>IF(N249="sníž. přenesená",J249,0)</f>
        <v>0</v>
      </c>
      <c r="BI249" s="149">
        <f>IF(N249="nulová",J249,0)</f>
        <v>0</v>
      </c>
      <c r="BJ249" s="17" t="s">
        <v>94</v>
      </c>
      <c r="BK249" s="149">
        <f>ROUND(I249*H249,2)</f>
        <v>0</v>
      </c>
      <c r="BL249" s="17" t="s">
        <v>190</v>
      </c>
      <c r="BM249" s="148" t="s">
        <v>2578</v>
      </c>
    </row>
    <row r="250" spans="2:65" s="12" customFormat="1" ht="11.25">
      <c r="B250" s="150"/>
      <c r="D250" s="151" t="s">
        <v>192</v>
      </c>
      <c r="E250" s="152" t="s">
        <v>1</v>
      </c>
      <c r="F250" s="153" t="s">
        <v>2579</v>
      </c>
      <c r="H250" s="154">
        <v>5</v>
      </c>
      <c r="I250" s="155"/>
      <c r="L250" s="150"/>
      <c r="M250" s="156"/>
      <c r="T250" s="157"/>
      <c r="AT250" s="152" t="s">
        <v>192</v>
      </c>
      <c r="AU250" s="152" t="s">
        <v>96</v>
      </c>
      <c r="AV250" s="12" t="s">
        <v>96</v>
      </c>
      <c r="AW250" s="12" t="s">
        <v>42</v>
      </c>
      <c r="AX250" s="12" t="s">
        <v>94</v>
      </c>
      <c r="AY250" s="152" t="s">
        <v>183</v>
      </c>
    </row>
    <row r="251" spans="2:65" s="1" customFormat="1" ht="16.5" customHeight="1">
      <c r="B251" s="33"/>
      <c r="C251" s="137" t="s">
        <v>316</v>
      </c>
      <c r="D251" s="137" t="s">
        <v>185</v>
      </c>
      <c r="E251" s="138" t="s">
        <v>2580</v>
      </c>
      <c r="F251" s="139" t="s">
        <v>2581</v>
      </c>
      <c r="G251" s="140" t="s">
        <v>188</v>
      </c>
      <c r="H251" s="141">
        <v>5.5</v>
      </c>
      <c r="I251" s="142"/>
      <c r="J251" s="143">
        <f>ROUND(I251*H251,2)</f>
        <v>0</v>
      </c>
      <c r="K251" s="139" t="s">
        <v>705</v>
      </c>
      <c r="L251" s="33"/>
      <c r="M251" s="144" t="s">
        <v>1</v>
      </c>
      <c r="N251" s="145" t="s">
        <v>52</v>
      </c>
      <c r="P251" s="146">
        <f>O251*H251</f>
        <v>0</v>
      </c>
      <c r="Q251" s="146">
        <v>0.16400000000000001</v>
      </c>
      <c r="R251" s="146">
        <f>Q251*H251</f>
        <v>0.90200000000000002</v>
      </c>
      <c r="S251" s="146">
        <v>0</v>
      </c>
      <c r="T251" s="147">
        <f>S251*H251</f>
        <v>0</v>
      </c>
      <c r="AR251" s="148" t="s">
        <v>190</v>
      </c>
      <c r="AT251" s="148" t="s">
        <v>185</v>
      </c>
      <c r="AU251" s="148" t="s">
        <v>96</v>
      </c>
      <c r="AY251" s="17" t="s">
        <v>183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7" t="s">
        <v>94</v>
      </c>
      <c r="BK251" s="149">
        <f>ROUND(I251*H251,2)</f>
        <v>0</v>
      </c>
      <c r="BL251" s="17" t="s">
        <v>190</v>
      </c>
      <c r="BM251" s="148" t="s">
        <v>2582</v>
      </c>
    </row>
    <row r="252" spans="2:65" s="13" customFormat="1" ht="11.25">
      <c r="B252" s="158"/>
      <c r="D252" s="151" t="s">
        <v>192</v>
      </c>
      <c r="E252" s="159" t="s">
        <v>1</v>
      </c>
      <c r="F252" s="160" t="s">
        <v>2567</v>
      </c>
      <c r="H252" s="159" t="s">
        <v>1</v>
      </c>
      <c r="I252" s="161"/>
      <c r="L252" s="158"/>
      <c r="M252" s="162"/>
      <c r="T252" s="163"/>
      <c r="AT252" s="159" t="s">
        <v>192</v>
      </c>
      <c r="AU252" s="159" t="s">
        <v>96</v>
      </c>
      <c r="AV252" s="13" t="s">
        <v>94</v>
      </c>
      <c r="AW252" s="13" t="s">
        <v>42</v>
      </c>
      <c r="AX252" s="13" t="s">
        <v>87</v>
      </c>
      <c r="AY252" s="159" t="s">
        <v>183</v>
      </c>
    </row>
    <row r="253" spans="2:65" s="12" customFormat="1" ht="11.25">
      <c r="B253" s="150"/>
      <c r="D253" s="151" t="s">
        <v>192</v>
      </c>
      <c r="E253" s="152" t="s">
        <v>1</v>
      </c>
      <c r="F253" s="153" t="s">
        <v>2583</v>
      </c>
      <c r="H253" s="154">
        <v>5.5</v>
      </c>
      <c r="I253" s="155"/>
      <c r="L253" s="150"/>
      <c r="M253" s="156"/>
      <c r="T253" s="157"/>
      <c r="AT253" s="152" t="s">
        <v>192</v>
      </c>
      <c r="AU253" s="152" t="s">
        <v>96</v>
      </c>
      <c r="AV253" s="12" t="s">
        <v>96</v>
      </c>
      <c r="AW253" s="12" t="s">
        <v>42</v>
      </c>
      <c r="AX253" s="12" t="s">
        <v>94</v>
      </c>
      <c r="AY253" s="152" t="s">
        <v>183</v>
      </c>
    </row>
    <row r="254" spans="2:65" s="1" customFormat="1" ht="16.5" customHeight="1">
      <c r="B254" s="33"/>
      <c r="C254" s="176" t="s">
        <v>320</v>
      </c>
      <c r="D254" s="176" t="s">
        <v>511</v>
      </c>
      <c r="E254" s="177" t="s">
        <v>891</v>
      </c>
      <c r="F254" s="178" t="s">
        <v>892</v>
      </c>
      <c r="G254" s="179" t="s">
        <v>188</v>
      </c>
      <c r="H254" s="180">
        <v>5.61</v>
      </c>
      <c r="I254" s="181"/>
      <c r="J254" s="182">
        <f>ROUND(I254*H254,2)</f>
        <v>0</v>
      </c>
      <c r="K254" s="178" t="s">
        <v>189</v>
      </c>
      <c r="L254" s="183"/>
      <c r="M254" s="184" t="s">
        <v>1</v>
      </c>
      <c r="N254" s="185" t="s">
        <v>52</v>
      </c>
      <c r="P254" s="146">
        <f>O254*H254</f>
        <v>0</v>
      </c>
      <c r="Q254" s="146">
        <v>0.222</v>
      </c>
      <c r="R254" s="146">
        <f>Q254*H254</f>
        <v>1.2454200000000002</v>
      </c>
      <c r="S254" s="146">
        <v>0</v>
      </c>
      <c r="T254" s="147">
        <f>S254*H254</f>
        <v>0</v>
      </c>
      <c r="AR254" s="148" t="s">
        <v>235</v>
      </c>
      <c r="AT254" s="148" t="s">
        <v>511</v>
      </c>
      <c r="AU254" s="148" t="s">
        <v>96</v>
      </c>
      <c r="AY254" s="17" t="s">
        <v>183</v>
      </c>
      <c r="BE254" s="149">
        <f>IF(N254="základní",J254,0)</f>
        <v>0</v>
      </c>
      <c r="BF254" s="149">
        <f>IF(N254="snížená",J254,0)</f>
        <v>0</v>
      </c>
      <c r="BG254" s="149">
        <f>IF(N254="zákl. přenesená",J254,0)</f>
        <v>0</v>
      </c>
      <c r="BH254" s="149">
        <f>IF(N254="sníž. přenesená",J254,0)</f>
        <v>0</v>
      </c>
      <c r="BI254" s="149">
        <f>IF(N254="nulová",J254,0)</f>
        <v>0</v>
      </c>
      <c r="BJ254" s="17" t="s">
        <v>94</v>
      </c>
      <c r="BK254" s="149">
        <f>ROUND(I254*H254,2)</f>
        <v>0</v>
      </c>
      <c r="BL254" s="17" t="s">
        <v>190</v>
      </c>
      <c r="BM254" s="148" t="s">
        <v>2584</v>
      </c>
    </row>
    <row r="255" spans="2:65" s="12" customFormat="1" ht="11.25">
      <c r="B255" s="150"/>
      <c r="D255" s="151" t="s">
        <v>192</v>
      </c>
      <c r="E255" s="152" t="s">
        <v>1</v>
      </c>
      <c r="F255" s="153" t="s">
        <v>2585</v>
      </c>
      <c r="H255" s="154">
        <v>5.61</v>
      </c>
      <c r="I255" s="155"/>
      <c r="L255" s="150"/>
      <c r="M255" s="156"/>
      <c r="T255" s="157"/>
      <c r="AT255" s="152" t="s">
        <v>192</v>
      </c>
      <c r="AU255" s="152" t="s">
        <v>96</v>
      </c>
      <c r="AV255" s="12" t="s">
        <v>96</v>
      </c>
      <c r="AW255" s="12" t="s">
        <v>42</v>
      </c>
      <c r="AX255" s="12" t="s">
        <v>94</v>
      </c>
      <c r="AY255" s="152" t="s">
        <v>183</v>
      </c>
    </row>
    <row r="256" spans="2:65" s="1" customFormat="1" ht="16.5" customHeight="1">
      <c r="B256" s="33"/>
      <c r="C256" s="137" t="s">
        <v>324</v>
      </c>
      <c r="D256" s="137" t="s">
        <v>185</v>
      </c>
      <c r="E256" s="138" t="s">
        <v>2586</v>
      </c>
      <c r="F256" s="139" t="s">
        <v>2587</v>
      </c>
      <c r="G256" s="140" t="s">
        <v>539</v>
      </c>
      <c r="H256" s="141">
        <v>8</v>
      </c>
      <c r="I256" s="142"/>
      <c r="J256" s="143">
        <f>ROUND(I256*H256,2)</f>
        <v>0</v>
      </c>
      <c r="K256" s="139" t="s">
        <v>189</v>
      </c>
      <c r="L256" s="33"/>
      <c r="M256" s="144" t="s">
        <v>1</v>
      </c>
      <c r="N256" s="145" t="s">
        <v>52</v>
      </c>
      <c r="P256" s="146">
        <f>O256*H256</f>
        <v>0</v>
      </c>
      <c r="Q256" s="146">
        <v>3.5999999999999999E-3</v>
      </c>
      <c r="R256" s="146">
        <f>Q256*H256</f>
        <v>2.8799999999999999E-2</v>
      </c>
      <c r="S256" s="146">
        <v>0</v>
      </c>
      <c r="T256" s="147">
        <f>S256*H256</f>
        <v>0</v>
      </c>
      <c r="AR256" s="148" t="s">
        <v>190</v>
      </c>
      <c r="AT256" s="148" t="s">
        <v>185</v>
      </c>
      <c r="AU256" s="148" t="s">
        <v>96</v>
      </c>
      <c r="AY256" s="17" t="s">
        <v>183</v>
      </c>
      <c r="BE256" s="149">
        <f>IF(N256="základní",J256,0)</f>
        <v>0</v>
      </c>
      <c r="BF256" s="149">
        <f>IF(N256="snížená",J256,0)</f>
        <v>0</v>
      </c>
      <c r="BG256" s="149">
        <f>IF(N256="zákl. přenesená",J256,0)</f>
        <v>0</v>
      </c>
      <c r="BH256" s="149">
        <f>IF(N256="sníž. přenesená",J256,0)</f>
        <v>0</v>
      </c>
      <c r="BI256" s="149">
        <f>IF(N256="nulová",J256,0)</f>
        <v>0</v>
      </c>
      <c r="BJ256" s="17" t="s">
        <v>94</v>
      </c>
      <c r="BK256" s="149">
        <f>ROUND(I256*H256,2)</f>
        <v>0</v>
      </c>
      <c r="BL256" s="17" t="s">
        <v>190</v>
      </c>
      <c r="BM256" s="148" t="s">
        <v>2588</v>
      </c>
    </row>
    <row r="257" spans="2:65" s="13" customFormat="1" ht="11.25">
      <c r="B257" s="158"/>
      <c r="D257" s="151" t="s">
        <v>192</v>
      </c>
      <c r="E257" s="159" t="s">
        <v>1</v>
      </c>
      <c r="F257" s="160" t="s">
        <v>2573</v>
      </c>
      <c r="H257" s="159" t="s">
        <v>1</v>
      </c>
      <c r="I257" s="161"/>
      <c r="L257" s="158"/>
      <c r="M257" s="162"/>
      <c r="T257" s="163"/>
      <c r="AT257" s="159" t="s">
        <v>192</v>
      </c>
      <c r="AU257" s="159" t="s">
        <v>96</v>
      </c>
      <c r="AV257" s="13" t="s">
        <v>94</v>
      </c>
      <c r="AW257" s="13" t="s">
        <v>42</v>
      </c>
      <c r="AX257" s="13" t="s">
        <v>87</v>
      </c>
      <c r="AY257" s="159" t="s">
        <v>183</v>
      </c>
    </row>
    <row r="258" spans="2:65" s="13" customFormat="1" ht="11.25">
      <c r="B258" s="158"/>
      <c r="D258" s="151" t="s">
        <v>192</v>
      </c>
      <c r="E258" s="159" t="s">
        <v>1</v>
      </c>
      <c r="F258" s="160" t="s">
        <v>2589</v>
      </c>
      <c r="H258" s="159" t="s">
        <v>1</v>
      </c>
      <c r="I258" s="161"/>
      <c r="L258" s="158"/>
      <c r="M258" s="162"/>
      <c r="T258" s="163"/>
      <c r="AT258" s="159" t="s">
        <v>192</v>
      </c>
      <c r="AU258" s="159" t="s">
        <v>96</v>
      </c>
      <c r="AV258" s="13" t="s">
        <v>94</v>
      </c>
      <c r="AW258" s="13" t="s">
        <v>42</v>
      </c>
      <c r="AX258" s="13" t="s">
        <v>87</v>
      </c>
      <c r="AY258" s="159" t="s">
        <v>183</v>
      </c>
    </row>
    <row r="259" spans="2:65" s="12" customFormat="1" ht="11.25">
      <c r="B259" s="150"/>
      <c r="D259" s="151" t="s">
        <v>192</v>
      </c>
      <c r="E259" s="152" t="s">
        <v>1</v>
      </c>
      <c r="F259" s="153" t="s">
        <v>2590</v>
      </c>
      <c r="H259" s="154">
        <v>8</v>
      </c>
      <c r="I259" s="155"/>
      <c r="L259" s="150"/>
      <c r="M259" s="156"/>
      <c r="T259" s="157"/>
      <c r="AT259" s="152" t="s">
        <v>192</v>
      </c>
      <c r="AU259" s="152" t="s">
        <v>96</v>
      </c>
      <c r="AV259" s="12" t="s">
        <v>96</v>
      </c>
      <c r="AW259" s="12" t="s">
        <v>42</v>
      </c>
      <c r="AX259" s="12" t="s">
        <v>94</v>
      </c>
      <c r="AY259" s="152" t="s">
        <v>183</v>
      </c>
    </row>
    <row r="260" spans="2:65" s="11" customFormat="1" ht="22.9" customHeight="1">
      <c r="B260" s="125"/>
      <c r="D260" s="126" t="s">
        <v>86</v>
      </c>
      <c r="E260" s="135" t="s">
        <v>242</v>
      </c>
      <c r="F260" s="135" t="s">
        <v>1317</v>
      </c>
      <c r="I260" s="128"/>
      <c r="J260" s="136">
        <f>BK260</f>
        <v>0</v>
      </c>
      <c r="L260" s="125"/>
      <c r="M260" s="130"/>
      <c r="P260" s="131">
        <f>SUM(P261:P323)</f>
        <v>0</v>
      </c>
      <c r="R260" s="131">
        <f>SUM(R261:R323)</f>
        <v>2.83792</v>
      </c>
      <c r="T260" s="132">
        <f>SUM(T261:T323)</f>
        <v>2.0369999999999999</v>
      </c>
      <c r="AR260" s="126" t="s">
        <v>94</v>
      </c>
      <c r="AT260" s="133" t="s">
        <v>86</v>
      </c>
      <c r="AU260" s="133" t="s">
        <v>94</v>
      </c>
      <c r="AY260" s="126" t="s">
        <v>183</v>
      </c>
      <c r="BK260" s="134">
        <f>SUM(BK261:BK323)</f>
        <v>0</v>
      </c>
    </row>
    <row r="261" spans="2:65" s="1" customFormat="1" ht="16.5" customHeight="1">
      <c r="B261" s="33"/>
      <c r="C261" s="137" t="s">
        <v>328</v>
      </c>
      <c r="D261" s="137" t="s">
        <v>185</v>
      </c>
      <c r="E261" s="138" t="s">
        <v>2591</v>
      </c>
      <c r="F261" s="139" t="s">
        <v>2592</v>
      </c>
      <c r="G261" s="140" t="s">
        <v>539</v>
      </c>
      <c r="H261" s="141">
        <v>6.5</v>
      </c>
      <c r="I261" s="142"/>
      <c r="J261" s="143">
        <f>ROUND(I261*H261,2)</f>
        <v>0</v>
      </c>
      <c r="K261" s="139" t="s">
        <v>189</v>
      </c>
      <c r="L261" s="33"/>
      <c r="M261" s="144" t="s">
        <v>1</v>
      </c>
      <c r="N261" s="145" t="s">
        <v>52</v>
      </c>
      <c r="P261" s="146">
        <f>O261*H261</f>
        <v>0</v>
      </c>
      <c r="Q261" s="146">
        <v>7.1900000000000006E-2</v>
      </c>
      <c r="R261" s="146">
        <f>Q261*H261</f>
        <v>0.46735000000000004</v>
      </c>
      <c r="S261" s="146">
        <v>0</v>
      </c>
      <c r="T261" s="147">
        <f>S261*H261</f>
        <v>0</v>
      </c>
      <c r="AR261" s="148" t="s">
        <v>190</v>
      </c>
      <c r="AT261" s="148" t="s">
        <v>185</v>
      </c>
      <c r="AU261" s="148" t="s">
        <v>96</v>
      </c>
      <c r="AY261" s="17" t="s">
        <v>183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94</v>
      </c>
      <c r="BK261" s="149">
        <f>ROUND(I261*H261,2)</f>
        <v>0</v>
      </c>
      <c r="BL261" s="17" t="s">
        <v>190</v>
      </c>
      <c r="BM261" s="148" t="s">
        <v>2593</v>
      </c>
    </row>
    <row r="262" spans="2:65" s="13" customFormat="1" ht="11.25">
      <c r="B262" s="158"/>
      <c r="D262" s="151" t="s">
        <v>192</v>
      </c>
      <c r="E262" s="159" t="s">
        <v>1</v>
      </c>
      <c r="F262" s="160" t="s">
        <v>2594</v>
      </c>
      <c r="H262" s="159" t="s">
        <v>1</v>
      </c>
      <c r="I262" s="161"/>
      <c r="L262" s="158"/>
      <c r="M262" s="162"/>
      <c r="T262" s="163"/>
      <c r="AT262" s="159" t="s">
        <v>192</v>
      </c>
      <c r="AU262" s="159" t="s">
        <v>96</v>
      </c>
      <c r="AV262" s="13" t="s">
        <v>94</v>
      </c>
      <c r="AW262" s="13" t="s">
        <v>42</v>
      </c>
      <c r="AX262" s="13" t="s">
        <v>87</v>
      </c>
      <c r="AY262" s="159" t="s">
        <v>183</v>
      </c>
    </row>
    <row r="263" spans="2:65" s="12" customFormat="1" ht="11.25">
      <c r="B263" s="150"/>
      <c r="D263" s="151" t="s">
        <v>192</v>
      </c>
      <c r="E263" s="152" t="s">
        <v>1</v>
      </c>
      <c r="F263" s="153" t="s">
        <v>2595</v>
      </c>
      <c r="H263" s="154">
        <v>6.5</v>
      </c>
      <c r="I263" s="155"/>
      <c r="L263" s="150"/>
      <c r="M263" s="156"/>
      <c r="T263" s="157"/>
      <c r="AT263" s="152" t="s">
        <v>192</v>
      </c>
      <c r="AU263" s="152" t="s">
        <v>96</v>
      </c>
      <c r="AV263" s="12" t="s">
        <v>96</v>
      </c>
      <c r="AW263" s="12" t="s">
        <v>42</v>
      </c>
      <c r="AX263" s="12" t="s">
        <v>94</v>
      </c>
      <c r="AY263" s="152" t="s">
        <v>183</v>
      </c>
    </row>
    <row r="264" spans="2:65" s="1" customFormat="1" ht="16.5" customHeight="1">
      <c r="B264" s="33"/>
      <c r="C264" s="137" t="s">
        <v>333</v>
      </c>
      <c r="D264" s="137" t="s">
        <v>185</v>
      </c>
      <c r="E264" s="138" t="s">
        <v>995</v>
      </c>
      <c r="F264" s="139" t="s">
        <v>996</v>
      </c>
      <c r="G264" s="140" t="s">
        <v>539</v>
      </c>
      <c r="H264" s="141">
        <v>6.5</v>
      </c>
      <c r="I264" s="142"/>
      <c r="J264" s="143">
        <f>ROUND(I264*H264,2)</f>
        <v>0</v>
      </c>
      <c r="K264" s="139" t="s">
        <v>189</v>
      </c>
      <c r="L264" s="33"/>
      <c r="M264" s="144" t="s">
        <v>1</v>
      </c>
      <c r="N264" s="145" t="s">
        <v>52</v>
      </c>
      <c r="P264" s="146">
        <f>O264*H264</f>
        <v>0</v>
      </c>
      <c r="Q264" s="146">
        <v>8.9779999999999999E-2</v>
      </c>
      <c r="R264" s="146">
        <f>Q264*H264</f>
        <v>0.58357000000000003</v>
      </c>
      <c r="S264" s="146">
        <v>0</v>
      </c>
      <c r="T264" s="147">
        <f>S264*H264</f>
        <v>0</v>
      </c>
      <c r="AR264" s="148" t="s">
        <v>190</v>
      </c>
      <c r="AT264" s="148" t="s">
        <v>185</v>
      </c>
      <c r="AU264" s="148" t="s">
        <v>96</v>
      </c>
      <c r="AY264" s="17" t="s">
        <v>183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94</v>
      </c>
      <c r="BK264" s="149">
        <f>ROUND(I264*H264,2)</f>
        <v>0</v>
      </c>
      <c r="BL264" s="17" t="s">
        <v>190</v>
      </c>
      <c r="BM264" s="148" t="s">
        <v>2596</v>
      </c>
    </row>
    <row r="265" spans="2:65" s="13" customFormat="1" ht="11.25">
      <c r="B265" s="158"/>
      <c r="D265" s="151" t="s">
        <v>192</v>
      </c>
      <c r="E265" s="159" t="s">
        <v>1</v>
      </c>
      <c r="F265" s="160" t="s">
        <v>2594</v>
      </c>
      <c r="H265" s="159" t="s">
        <v>1</v>
      </c>
      <c r="I265" s="161"/>
      <c r="L265" s="158"/>
      <c r="M265" s="162"/>
      <c r="T265" s="163"/>
      <c r="AT265" s="159" t="s">
        <v>192</v>
      </c>
      <c r="AU265" s="159" t="s">
        <v>96</v>
      </c>
      <c r="AV265" s="13" t="s">
        <v>94</v>
      </c>
      <c r="AW265" s="13" t="s">
        <v>42</v>
      </c>
      <c r="AX265" s="13" t="s">
        <v>87</v>
      </c>
      <c r="AY265" s="159" t="s">
        <v>183</v>
      </c>
    </row>
    <row r="266" spans="2:65" s="12" customFormat="1" ht="11.25">
      <c r="B266" s="150"/>
      <c r="D266" s="151" t="s">
        <v>192</v>
      </c>
      <c r="E266" s="152" t="s">
        <v>1</v>
      </c>
      <c r="F266" s="153" t="s">
        <v>2597</v>
      </c>
      <c r="H266" s="154">
        <v>6.5</v>
      </c>
      <c r="I266" s="155"/>
      <c r="L266" s="150"/>
      <c r="M266" s="156"/>
      <c r="T266" s="157"/>
      <c r="AT266" s="152" t="s">
        <v>192</v>
      </c>
      <c r="AU266" s="152" t="s">
        <v>96</v>
      </c>
      <c r="AV266" s="12" t="s">
        <v>96</v>
      </c>
      <c r="AW266" s="12" t="s">
        <v>42</v>
      </c>
      <c r="AX266" s="12" t="s">
        <v>94</v>
      </c>
      <c r="AY266" s="152" t="s">
        <v>183</v>
      </c>
    </row>
    <row r="267" spans="2:65" s="1" customFormat="1" ht="16.5" customHeight="1">
      <c r="B267" s="33"/>
      <c r="C267" s="176" t="s">
        <v>338</v>
      </c>
      <c r="D267" s="176" t="s">
        <v>511</v>
      </c>
      <c r="E267" s="177" t="s">
        <v>891</v>
      </c>
      <c r="F267" s="178" t="s">
        <v>892</v>
      </c>
      <c r="G267" s="179" t="s">
        <v>188</v>
      </c>
      <c r="H267" s="180">
        <v>1.3260000000000001</v>
      </c>
      <c r="I267" s="181"/>
      <c r="J267" s="182">
        <f>ROUND(I267*H267,2)</f>
        <v>0</v>
      </c>
      <c r="K267" s="178" t="s">
        <v>189</v>
      </c>
      <c r="L267" s="183"/>
      <c r="M267" s="184" t="s">
        <v>1</v>
      </c>
      <c r="N267" s="185" t="s">
        <v>52</v>
      </c>
      <c r="P267" s="146">
        <f>O267*H267</f>
        <v>0</v>
      </c>
      <c r="Q267" s="146">
        <v>0.222</v>
      </c>
      <c r="R267" s="146">
        <f>Q267*H267</f>
        <v>0.29437200000000002</v>
      </c>
      <c r="S267" s="146">
        <v>0</v>
      </c>
      <c r="T267" s="147">
        <f>S267*H267</f>
        <v>0</v>
      </c>
      <c r="AR267" s="148" t="s">
        <v>235</v>
      </c>
      <c r="AT267" s="148" t="s">
        <v>511</v>
      </c>
      <c r="AU267" s="148" t="s">
        <v>96</v>
      </c>
      <c r="AY267" s="17" t="s">
        <v>183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7" t="s">
        <v>94</v>
      </c>
      <c r="BK267" s="149">
        <f>ROUND(I267*H267,2)</f>
        <v>0</v>
      </c>
      <c r="BL267" s="17" t="s">
        <v>190</v>
      </c>
      <c r="BM267" s="148" t="s">
        <v>2598</v>
      </c>
    </row>
    <row r="268" spans="2:65" s="12" customFormat="1" ht="11.25">
      <c r="B268" s="150"/>
      <c r="D268" s="151" t="s">
        <v>192</v>
      </c>
      <c r="E268" s="152" t="s">
        <v>1</v>
      </c>
      <c r="F268" s="153" t="s">
        <v>2599</v>
      </c>
      <c r="H268" s="154">
        <v>1.3260000000000001</v>
      </c>
      <c r="I268" s="155"/>
      <c r="L268" s="150"/>
      <c r="M268" s="156"/>
      <c r="T268" s="157"/>
      <c r="AT268" s="152" t="s">
        <v>192</v>
      </c>
      <c r="AU268" s="152" t="s">
        <v>96</v>
      </c>
      <c r="AV268" s="12" t="s">
        <v>96</v>
      </c>
      <c r="AW268" s="12" t="s">
        <v>42</v>
      </c>
      <c r="AX268" s="12" t="s">
        <v>94</v>
      </c>
      <c r="AY268" s="152" t="s">
        <v>183</v>
      </c>
    </row>
    <row r="269" spans="2:65" s="1" customFormat="1" ht="33" customHeight="1">
      <c r="B269" s="33"/>
      <c r="C269" s="137" t="s">
        <v>343</v>
      </c>
      <c r="D269" s="137" t="s">
        <v>185</v>
      </c>
      <c r="E269" s="138" t="s">
        <v>1318</v>
      </c>
      <c r="F269" s="139" t="s">
        <v>1319</v>
      </c>
      <c r="G269" s="140" t="s">
        <v>539</v>
      </c>
      <c r="H269" s="141">
        <v>5.5</v>
      </c>
      <c r="I269" s="142"/>
      <c r="J269" s="143">
        <f>ROUND(I269*H269,2)</f>
        <v>0</v>
      </c>
      <c r="K269" s="139" t="s">
        <v>705</v>
      </c>
      <c r="L269" s="33"/>
      <c r="M269" s="144" t="s">
        <v>1</v>
      </c>
      <c r="N269" s="145" t="s">
        <v>52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AR269" s="148" t="s">
        <v>190</v>
      </c>
      <c r="AT269" s="148" t="s">
        <v>185</v>
      </c>
      <c r="AU269" s="148" t="s">
        <v>96</v>
      </c>
      <c r="AY269" s="17" t="s">
        <v>183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7" t="s">
        <v>94</v>
      </c>
      <c r="BK269" s="149">
        <f>ROUND(I269*H269,2)</f>
        <v>0</v>
      </c>
      <c r="BL269" s="17" t="s">
        <v>190</v>
      </c>
      <c r="BM269" s="148" t="s">
        <v>2600</v>
      </c>
    </row>
    <row r="270" spans="2:65" s="12" customFormat="1" ht="11.25">
      <c r="B270" s="150"/>
      <c r="D270" s="151" t="s">
        <v>192</v>
      </c>
      <c r="E270" s="152" t="s">
        <v>1</v>
      </c>
      <c r="F270" s="153" t="s">
        <v>2601</v>
      </c>
      <c r="H270" s="154">
        <v>5.5</v>
      </c>
      <c r="I270" s="155"/>
      <c r="L270" s="150"/>
      <c r="M270" s="156"/>
      <c r="T270" s="157"/>
      <c r="AT270" s="152" t="s">
        <v>192</v>
      </c>
      <c r="AU270" s="152" t="s">
        <v>96</v>
      </c>
      <c r="AV270" s="12" t="s">
        <v>96</v>
      </c>
      <c r="AW270" s="12" t="s">
        <v>42</v>
      </c>
      <c r="AX270" s="12" t="s">
        <v>87</v>
      </c>
      <c r="AY270" s="152" t="s">
        <v>183</v>
      </c>
    </row>
    <row r="271" spans="2:65" s="13" customFormat="1" ht="11.25">
      <c r="B271" s="158"/>
      <c r="D271" s="151" t="s">
        <v>192</v>
      </c>
      <c r="E271" s="159" t="s">
        <v>1</v>
      </c>
      <c r="F271" s="160" t="s">
        <v>1323</v>
      </c>
      <c r="H271" s="159" t="s">
        <v>1</v>
      </c>
      <c r="I271" s="161"/>
      <c r="L271" s="158"/>
      <c r="M271" s="162"/>
      <c r="T271" s="163"/>
      <c r="AT271" s="159" t="s">
        <v>192</v>
      </c>
      <c r="AU271" s="159" t="s">
        <v>96</v>
      </c>
      <c r="AV271" s="13" t="s">
        <v>94</v>
      </c>
      <c r="AW271" s="13" t="s">
        <v>42</v>
      </c>
      <c r="AX271" s="13" t="s">
        <v>87</v>
      </c>
      <c r="AY271" s="159" t="s">
        <v>183</v>
      </c>
    </row>
    <row r="272" spans="2:65" s="13" customFormat="1" ht="11.25">
      <c r="B272" s="158"/>
      <c r="D272" s="151" t="s">
        <v>192</v>
      </c>
      <c r="E272" s="159" t="s">
        <v>1</v>
      </c>
      <c r="F272" s="160" t="s">
        <v>1324</v>
      </c>
      <c r="H272" s="159" t="s">
        <v>1</v>
      </c>
      <c r="I272" s="161"/>
      <c r="L272" s="158"/>
      <c r="M272" s="162"/>
      <c r="T272" s="163"/>
      <c r="AT272" s="159" t="s">
        <v>192</v>
      </c>
      <c r="AU272" s="159" t="s">
        <v>96</v>
      </c>
      <c r="AV272" s="13" t="s">
        <v>94</v>
      </c>
      <c r="AW272" s="13" t="s">
        <v>42</v>
      </c>
      <c r="AX272" s="13" t="s">
        <v>87</v>
      </c>
      <c r="AY272" s="159" t="s">
        <v>183</v>
      </c>
    </row>
    <row r="273" spans="2:65" s="15" customFormat="1" ht="11.25">
      <c r="B273" s="190"/>
      <c r="D273" s="151" t="s">
        <v>192</v>
      </c>
      <c r="E273" s="191" t="s">
        <v>1</v>
      </c>
      <c r="F273" s="192" t="s">
        <v>636</v>
      </c>
      <c r="H273" s="193">
        <v>5.5</v>
      </c>
      <c r="I273" s="194"/>
      <c r="L273" s="190"/>
      <c r="M273" s="195"/>
      <c r="T273" s="196"/>
      <c r="AT273" s="191" t="s">
        <v>192</v>
      </c>
      <c r="AU273" s="191" t="s">
        <v>96</v>
      </c>
      <c r="AV273" s="15" t="s">
        <v>190</v>
      </c>
      <c r="AW273" s="15" t="s">
        <v>42</v>
      </c>
      <c r="AX273" s="15" t="s">
        <v>94</v>
      </c>
      <c r="AY273" s="191" t="s">
        <v>183</v>
      </c>
    </row>
    <row r="274" spans="2:65" s="1" customFormat="1" ht="16.5" customHeight="1">
      <c r="B274" s="33"/>
      <c r="C274" s="137" t="s">
        <v>348</v>
      </c>
      <c r="D274" s="137" t="s">
        <v>185</v>
      </c>
      <c r="E274" s="138" t="s">
        <v>1030</v>
      </c>
      <c r="F274" s="139" t="s">
        <v>1031</v>
      </c>
      <c r="G274" s="140" t="s">
        <v>539</v>
      </c>
      <c r="H274" s="141">
        <v>2</v>
      </c>
      <c r="I274" s="142"/>
      <c r="J274" s="143">
        <f>ROUND(I274*H274,2)</f>
        <v>0</v>
      </c>
      <c r="K274" s="139" t="s">
        <v>189</v>
      </c>
      <c r="L274" s="33"/>
      <c r="M274" s="144" t="s">
        <v>1</v>
      </c>
      <c r="N274" s="145" t="s">
        <v>52</v>
      </c>
      <c r="P274" s="146">
        <f>O274*H274</f>
        <v>0</v>
      </c>
      <c r="Q274" s="146">
        <v>0.13944999999999999</v>
      </c>
      <c r="R274" s="146">
        <f>Q274*H274</f>
        <v>0.27889999999999998</v>
      </c>
      <c r="S274" s="146">
        <v>0</v>
      </c>
      <c r="T274" s="147">
        <f>S274*H274</f>
        <v>0</v>
      </c>
      <c r="AR274" s="148" t="s">
        <v>190</v>
      </c>
      <c r="AT274" s="148" t="s">
        <v>185</v>
      </c>
      <c r="AU274" s="148" t="s">
        <v>96</v>
      </c>
      <c r="AY274" s="17" t="s">
        <v>183</v>
      </c>
      <c r="BE274" s="149">
        <f>IF(N274="základní",J274,0)</f>
        <v>0</v>
      </c>
      <c r="BF274" s="149">
        <f>IF(N274="snížená",J274,0)</f>
        <v>0</v>
      </c>
      <c r="BG274" s="149">
        <f>IF(N274="zákl. přenesená",J274,0)</f>
        <v>0</v>
      </c>
      <c r="BH274" s="149">
        <f>IF(N274="sníž. přenesená",J274,0)</f>
        <v>0</v>
      </c>
      <c r="BI274" s="149">
        <f>IF(N274="nulová",J274,0)</f>
        <v>0</v>
      </c>
      <c r="BJ274" s="17" t="s">
        <v>94</v>
      </c>
      <c r="BK274" s="149">
        <f>ROUND(I274*H274,2)</f>
        <v>0</v>
      </c>
      <c r="BL274" s="17" t="s">
        <v>190</v>
      </c>
      <c r="BM274" s="148" t="s">
        <v>2602</v>
      </c>
    </row>
    <row r="275" spans="2:65" s="13" customFormat="1" ht="11.25">
      <c r="B275" s="158"/>
      <c r="D275" s="151" t="s">
        <v>192</v>
      </c>
      <c r="E275" s="159" t="s">
        <v>1</v>
      </c>
      <c r="F275" s="160" t="s">
        <v>2603</v>
      </c>
      <c r="H275" s="159" t="s">
        <v>1</v>
      </c>
      <c r="I275" s="161"/>
      <c r="L275" s="158"/>
      <c r="M275" s="162"/>
      <c r="T275" s="163"/>
      <c r="AT275" s="159" t="s">
        <v>192</v>
      </c>
      <c r="AU275" s="159" t="s">
        <v>96</v>
      </c>
      <c r="AV275" s="13" t="s">
        <v>94</v>
      </c>
      <c r="AW275" s="13" t="s">
        <v>42</v>
      </c>
      <c r="AX275" s="13" t="s">
        <v>87</v>
      </c>
      <c r="AY275" s="159" t="s">
        <v>183</v>
      </c>
    </row>
    <row r="276" spans="2:65" s="13" customFormat="1" ht="11.25">
      <c r="B276" s="158"/>
      <c r="D276" s="151" t="s">
        <v>192</v>
      </c>
      <c r="E276" s="159" t="s">
        <v>1</v>
      </c>
      <c r="F276" s="160" t="s">
        <v>2604</v>
      </c>
      <c r="H276" s="159" t="s">
        <v>1</v>
      </c>
      <c r="I276" s="161"/>
      <c r="L276" s="158"/>
      <c r="M276" s="162"/>
      <c r="T276" s="163"/>
      <c r="AT276" s="159" t="s">
        <v>192</v>
      </c>
      <c r="AU276" s="159" t="s">
        <v>96</v>
      </c>
      <c r="AV276" s="13" t="s">
        <v>94</v>
      </c>
      <c r="AW276" s="13" t="s">
        <v>42</v>
      </c>
      <c r="AX276" s="13" t="s">
        <v>87</v>
      </c>
      <c r="AY276" s="159" t="s">
        <v>183</v>
      </c>
    </row>
    <row r="277" spans="2:65" s="12" customFormat="1" ht="11.25">
      <c r="B277" s="150"/>
      <c r="D277" s="151" t="s">
        <v>192</v>
      </c>
      <c r="E277" s="152" t="s">
        <v>1</v>
      </c>
      <c r="F277" s="153" t="s">
        <v>2605</v>
      </c>
      <c r="H277" s="154">
        <v>2</v>
      </c>
      <c r="I277" s="155"/>
      <c r="L277" s="150"/>
      <c r="M277" s="156"/>
      <c r="T277" s="157"/>
      <c r="AT277" s="152" t="s">
        <v>192</v>
      </c>
      <c r="AU277" s="152" t="s">
        <v>96</v>
      </c>
      <c r="AV277" s="12" t="s">
        <v>96</v>
      </c>
      <c r="AW277" s="12" t="s">
        <v>42</v>
      </c>
      <c r="AX277" s="12" t="s">
        <v>87</v>
      </c>
      <c r="AY277" s="152" t="s">
        <v>183</v>
      </c>
    </row>
    <row r="278" spans="2:65" s="15" customFormat="1" ht="11.25">
      <c r="B278" s="190"/>
      <c r="D278" s="151" t="s">
        <v>192</v>
      </c>
      <c r="E278" s="191" t="s">
        <v>1</v>
      </c>
      <c r="F278" s="192" t="s">
        <v>636</v>
      </c>
      <c r="H278" s="193">
        <v>2</v>
      </c>
      <c r="I278" s="194"/>
      <c r="L278" s="190"/>
      <c r="M278" s="195"/>
      <c r="T278" s="196"/>
      <c r="AT278" s="191" t="s">
        <v>192</v>
      </c>
      <c r="AU278" s="191" t="s">
        <v>96</v>
      </c>
      <c r="AV278" s="15" t="s">
        <v>190</v>
      </c>
      <c r="AW278" s="15" t="s">
        <v>42</v>
      </c>
      <c r="AX278" s="15" t="s">
        <v>94</v>
      </c>
      <c r="AY278" s="191" t="s">
        <v>183</v>
      </c>
    </row>
    <row r="279" spans="2:65" s="1" customFormat="1" ht="16.5" customHeight="1">
      <c r="B279" s="33"/>
      <c r="C279" s="137" t="s">
        <v>353</v>
      </c>
      <c r="D279" s="137" t="s">
        <v>185</v>
      </c>
      <c r="E279" s="138" t="s">
        <v>1325</v>
      </c>
      <c r="F279" s="139" t="s">
        <v>1326</v>
      </c>
      <c r="G279" s="140" t="s">
        <v>539</v>
      </c>
      <c r="H279" s="141">
        <v>7.2</v>
      </c>
      <c r="I279" s="142"/>
      <c r="J279" s="143">
        <f>ROUND(I279*H279,2)</f>
        <v>0</v>
      </c>
      <c r="K279" s="139" t="s">
        <v>189</v>
      </c>
      <c r="L279" s="33"/>
      <c r="M279" s="144" t="s">
        <v>1</v>
      </c>
      <c r="N279" s="145" t="s">
        <v>52</v>
      </c>
      <c r="P279" s="146">
        <f>O279*H279</f>
        <v>0</v>
      </c>
      <c r="Q279" s="146">
        <v>0.16849</v>
      </c>
      <c r="R279" s="146">
        <f>Q279*H279</f>
        <v>1.213128</v>
      </c>
      <c r="S279" s="146">
        <v>0</v>
      </c>
      <c r="T279" s="147">
        <f>S279*H279</f>
        <v>0</v>
      </c>
      <c r="AR279" s="148" t="s">
        <v>190</v>
      </c>
      <c r="AT279" s="148" t="s">
        <v>185</v>
      </c>
      <c r="AU279" s="148" t="s">
        <v>96</v>
      </c>
      <c r="AY279" s="17" t="s">
        <v>183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94</v>
      </c>
      <c r="BK279" s="149">
        <f>ROUND(I279*H279,2)</f>
        <v>0</v>
      </c>
      <c r="BL279" s="17" t="s">
        <v>190</v>
      </c>
      <c r="BM279" s="148" t="s">
        <v>2606</v>
      </c>
    </row>
    <row r="280" spans="2:65" s="13" customFormat="1" ht="11.25">
      <c r="B280" s="158"/>
      <c r="D280" s="151" t="s">
        <v>192</v>
      </c>
      <c r="E280" s="159" t="s">
        <v>1</v>
      </c>
      <c r="F280" s="160" t="s">
        <v>2603</v>
      </c>
      <c r="H280" s="159" t="s">
        <v>1</v>
      </c>
      <c r="I280" s="161"/>
      <c r="L280" s="158"/>
      <c r="M280" s="162"/>
      <c r="T280" s="163"/>
      <c r="AT280" s="159" t="s">
        <v>192</v>
      </c>
      <c r="AU280" s="159" t="s">
        <v>96</v>
      </c>
      <c r="AV280" s="13" t="s">
        <v>94</v>
      </c>
      <c r="AW280" s="13" t="s">
        <v>42</v>
      </c>
      <c r="AX280" s="13" t="s">
        <v>87</v>
      </c>
      <c r="AY280" s="159" t="s">
        <v>183</v>
      </c>
    </row>
    <row r="281" spans="2:65" s="13" customFormat="1" ht="11.25">
      <c r="B281" s="158"/>
      <c r="D281" s="151" t="s">
        <v>192</v>
      </c>
      <c r="E281" s="159" t="s">
        <v>1</v>
      </c>
      <c r="F281" s="160" t="s">
        <v>2607</v>
      </c>
      <c r="H281" s="159" t="s">
        <v>1</v>
      </c>
      <c r="I281" s="161"/>
      <c r="L281" s="158"/>
      <c r="M281" s="162"/>
      <c r="T281" s="163"/>
      <c r="AT281" s="159" t="s">
        <v>192</v>
      </c>
      <c r="AU281" s="159" t="s">
        <v>96</v>
      </c>
      <c r="AV281" s="13" t="s">
        <v>94</v>
      </c>
      <c r="AW281" s="13" t="s">
        <v>42</v>
      </c>
      <c r="AX281" s="13" t="s">
        <v>87</v>
      </c>
      <c r="AY281" s="159" t="s">
        <v>183</v>
      </c>
    </row>
    <row r="282" spans="2:65" s="13" customFormat="1" ht="11.25">
      <c r="B282" s="158"/>
      <c r="D282" s="151" t="s">
        <v>192</v>
      </c>
      <c r="E282" s="159" t="s">
        <v>1</v>
      </c>
      <c r="F282" s="160" t="s">
        <v>2608</v>
      </c>
      <c r="H282" s="159" t="s">
        <v>1</v>
      </c>
      <c r="I282" s="161"/>
      <c r="L282" s="158"/>
      <c r="M282" s="162"/>
      <c r="T282" s="163"/>
      <c r="AT282" s="159" t="s">
        <v>192</v>
      </c>
      <c r="AU282" s="159" t="s">
        <v>96</v>
      </c>
      <c r="AV282" s="13" t="s">
        <v>94</v>
      </c>
      <c r="AW282" s="13" t="s">
        <v>42</v>
      </c>
      <c r="AX282" s="13" t="s">
        <v>87</v>
      </c>
      <c r="AY282" s="159" t="s">
        <v>183</v>
      </c>
    </row>
    <row r="283" spans="2:65" s="13" customFormat="1" ht="11.25">
      <c r="B283" s="158"/>
      <c r="D283" s="151" t="s">
        <v>192</v>
      </c>
      <c r="E283" s="159" t="s">
        <v>1</v>
      </c>
      <c r="F283" s="160" t="s">
        <v>2609</v>
      </c>
      <c r="H283" s="159" t="s">
        <v>1</v>
      </c>
      <c r="I283" s="161"/>
      <c r="L283" s="158"/>
      <c r="M283" s="162"/>
      <c r="T283" s="163"/>
      <c r="AT283" s="159" t="s">
        <v>192</v>
      </c>
      <c r="AU283" s="159" t="s">
        <v>96</v>
      </c>
      <c r="AV283" s="13" t="s">
        <v>94</v>
      </c>
      <c r="AW283" s="13" t="s">
        <v>42</v>
      </c>
      <c r="AX283" s="13" t="s">
        <v>87</v>
      </c>
      <c r="AY283" s="159" t="s">
        <v>183</v>
      </c>
    </row>
    <row r="284" spans="2:65" s="12" customFormat="1" ht="11.25">
      <c r="B284" s="150"/>
      <c r="D284" s="151" t="s">
        <v>192</v>
      </c>
      <c r="E284" s="152" t="s">
        <v>1</v>
      </c>
      <c r="F284" s="153" t="s">
        <v>2610</v>
      </c>
      <c r="H284" s="154">
        <v>7.2</v>
      </c>
      <c r="I284" s="155"/>
      <c r="L284" s="150"/>
      <c r="M284" s="156"/>
      <c r="T284" s="157"/>
      <c r="AT284" s="152" t="s">
        <v>192</v>
      </c>
      <c r="AU284" s="152" t="s">
        <v>96</v>
      </c>
      <c r="AV284" s="12" t="s">
        <v>96</v>
      </c>
      <c r="AW284" s="12" t="s">
        <v>42</v>
      </c>
      <c r="AX284" s="12" t="s">
        <v>87</v>
      </c>
      <c r="AY284" s="152" t="s">
        <v>183</v>
      </c>
    </row>
    <row r="285" spans="2:65" s="15" customFormat="1" ht="11.25">
      <c r="B285" s="190"/>
      <c r="D285" s="151" t="s">
        <v>192</v>
      </c>
      <c r="E285" s="191" t="s">
        <v>1</v>
      </c>
      <c r="F285" s="192" t="s">
        <v>636</v>
      </c>
      <c r="H285" s="193">
        <v>7.2</v>
      </c>
      <c r="I285" s="194"/>
      <c r="L285" s="190"/>
      <c r="M285" s="195"/>
      <c r="T285" s="196"/>
      <c r="AT285" s="191" t="s">
        <v>192</v>
      </c>
      <c r="AU285" s="191" t="s">
        <v>96</v>
      </c>
      <c r="AV285" s="15" t="s">
        <v>190</v>
      </c>
      <c r="AW285" s="15" t="s">
        <v>42</v>
      </c>
      <c r="AX285" s="15" t="s">
        <v>94</v>
      </c>
      <c r="AY285" s="191" t="s">
        <v>183</v>
      </c>
    </row>
    <row r="286" spans="2:65" s="1" customFormat="1" ht="16.5" customHeight="1">
      <c r="B286" s="33"/>
      <c r="C286" s="137" t="s">
        <v>357</v>
      </c>
      <c r="D286" s="137" t="s">
        <v>185</v>
      </c>
      <c r="E286" s="138" t="s">
        <v>2611</v>
      </c>
      <c r="F286" s="139" t="s">
        <v>2612</v>
      </c>
      <c r="G286" s="140" t="s">
        <v>539</v>
      </c>
      <c r="H286" s="141">
        <v>10.7</v>
      </c>
      <c r="I286" s="142"/>
      <c r="J286" s="143">
        <f>ROUND(I286*H286,2)</f>
        <v>0</v>
      </c>
      <c r="K286" s="139" t="s">
        <v>189</v>
      </c>
      <c r="L286" s="33"/>
      <c r="M286" s="144" t="s">
        <v>1</v>
      </c>
      <c r="N286" s="145" t="s">
        <v>52</v>
      </c>
      <c r="P286" s="146">
        <f>O286*H286</f>
        <v>0</v>
      </c>
      <c r="Q286" s="146">
        <v>0</v>
      </c>
      <c r="R286" s="146">
        <f>Q286*H286</f>
        <v>0</v>
      </c>
      <c r="S286" s="146">
        <v>0</v>
      </c>
      <c r="T286" s="147">
        <f>S286*H286</f>
        <v>0</v>
      </c>
      <c r="AR286" s="148" t="s">
        <v>190</v>
      </c>
      <c r="AT286" s="148" t="s">
        <v>185</v>
      </c>
      <c r="AU286" s="148" t="s">
        <v>96</v>
      </c>
      <c r="AY286" s="17" t="s">
        <v>183</v>
      </c>
      <c r="BE286" s="149">
        <f>IF(N286="základní",J286,0)</f>
        <v>0</v>
      </c>
      <c r="BF286" s="149">
        <f>IF(N286="snížená",J286,0)</f>
        <v>0</v>
      </c>
      <c r="BG286" s="149">
        <f>IF(N286="zákl. přenesená",J286,0)</f>
        <v>0</v>
      </c>
      <c r="BH286" s="149">
        <f>IF(N286="sníž. přenesená",J286,0)</f>
        <v>0</v>
      </c>
      <c r="BI286" s="149">
        <f>IF(N286="nulová",J286,0)</f>
        <v>0</v>
      </c>
      <c r="BJ286" s="17" t="s">
        <v>94</v>
      </c>
      <c r="BK286" s="149">
        <f>ROUND(I286*H286,2)</f>
        <v>0</v>
      </c>
      <c r="BL286" s="17" t="s">
        <v>190</v>
      </c>
      <c r="BM286" s="148" t="s">
        <v>2613</v>
      </c>
    </row>
    <row r="287" spans="2:65" s="13" customFormat="1" ht="11.25">
      <c r="B287" s="158"/>
      <c r="D287" s="151" t="s">
        <v>192</v>
      </c>
      <c r="E287" s="159" t="s">
        <v>1</v>
      </c>
      <c r="F287" s="160" t="s">
        <v>2614</v>
      </c>
      <c r="H287" s="159" t="s">
        <v>1</v>
      </c>
      <c r="I287" s="161"/>
      <c r="L287" s="158"/>
      <c r="M287" s="162"/>
      <c r="T287" s="163"/>
      <c r="AT287" s="159" t="s">
        <v>192</v>
      </c>
      <c r="AU287" s="159" t="s">
        <v>96</v>
      </c>
      <c r="AV287" s="13" t="s">
        <v>94</v>
      </c>
      <c r="AW287" s="13" t="s">
        <v>42</v>
      </c>
      <c r="AX287" s="13" t="s">
        <v>87</v>
      </c>
      <c r="AY287" s="159" t="s">
        <v>183</v>
      </c>
    </row>
    <row r="288" spans="2:65" s="14" customFormat="1" ht="11.25">
      <c r="B288" s="164"/>
      <c r="D288" s="151" t="s">
        <v>192</v>
      </c>
      <c r="E288" s="165" t="s">
        <v>1</v>
      </c>
      <c r="F288" s="166" t="s">
        <v>202</v>
      </c>
      <c r="H288" s="167">
        <v>0</v>
      </c>
      <c r="I288" s="168"/>
      <c r="L288" s="164"/>
      <c r="M288" s="169"/>
      <c r="T288" s="170"/>
      <c r="AT288" s="165" t="s">
        <v>192</v>
      </c>
      <c r="AU288" s="165" t="s">
        <v>96</v>
      </c>
      <c r="AV288" s="14" t="s">
        <v>203</v>
      </c>
      <c r="AW288" s="14" t="s">
        <v>42</v>
      </c>
      <c r="AX288" s="14" t="s">
        <v>87</v>
      </c>
      <c r="AY288" s="165" t="s">
        <v>183</v>
      </c>
    </row>
    <row r="289" spans="2:65" s="13" customFormat="1" ht="11.25">
      <c r="B289" s="158"/>
      <c r="D289" s="151" t="s">
        <v>192</v>
      </c>
      <c r="E289" s="159" t="s">
        <v>1</v>
      </c>
      <c r="F289" s="160" t="s">
        <v>2615</v>
      </c>
      <c r="H289" s="159" t="s">
        <v>1</v>
      </c>
      <c r="I289" s="161"/>
      <c r="L289" s="158"/>
      <c r="M289" s="162"/>
      <c r="T289" s="163"/>
      <c r="AT289" s="159" t="s">
        <v>192</v>
      </c>
      <c r="AU289" s="159" t="s">
        <v>96</v>
      </c>
      <c r="AV289" s="13" t="s">
        <v>94</v>
      </c>
      <c r="AW289" s="13" t="s">
        <v>42</v>
      </c>
      <c r="AX289" s="13" t="s">
        <v>87</v>
      </c>
      <c r="AY289" s="159" t="s">
        <v>183</v>
      </c>
    </row>
    <row r="290" spans="2:65" s="13" customFormat="1" ht="11.25">
      <c r="B290" s="158"/>
      <c r="D290" s="151" t="s">
        <v>192</v>
      </c>
      <c r="E290" s="159" t="s">
        <v>1</v>
      </c>
      <c r="F290" s="160" t="s">
        <v>2616</v>
      </c>
      <c r="H290" s="159" t="s">
        <v>1</v>
      </c>
      <c r="I290" s="161"/>
      <c r="L290" s="158"/>
      <c r="M290" s="162"/>
      <c r="T290" s="163"/>
      <c r="AT290" s="159" t="s">
        <v>192</v>
      </c>
      <c r="AU290" s="159" t="s">
        <v>96</v>
      </c>
      <c r="AV290" s="13" t="s">
        <v>94</v>
      </c>
      <c r="AW290" s="13" t="s">
        <v>42</v>
      </c>
      <c r="AX290" s="13" t="s">
        <v>87</v>
      </c>
      <c r="AY290" s="159" t="s">
        <v>183</v>
      </c>
    </row>
    <row r="291" spans="2:65" s="12" customFormat="1" ht="11.25">
      <c r="B291" s="150"/>
      <c r="D291" s="151" t="s">
        <v>192</v>
      </c>
      <c r="E291" s="152" t="s">
        <v>1</v>
      </c>
      <c r="F291" s="153" t="s">
        <v>2617</v>
      </c>
      <c r="H291" s="154">
        <v>4.2</v>
      </c>
      <c r="I291" s="155"/>
      <c r="L291" s="150"/>
      <c r="M291" s="156"/>
      <c r="T291" s="157"/>
      <c r="AT291" s="152" t="s">
        <v>192</v>
      </c>
      <c r="AU291" s="152" t="s">
        <v>96</v>
      </c>
      <c r="AV291" s="12" t="s">
        <v>96</v>
      </c>
      <c r="AW291" s="12" t="s">
        <v>42</v>
      </c>
      <c r="AX291" s="12" t="s">
        <v>87</v>
      </c>
      <c r="AY291" s="152" t="s">
        <v>183</v>
      </c>
    </row>
    <row r="292" spans="2:65" s="14" customFormat="1" ht="11.25">
      <c r="B292" s="164"/>
      <c r="D292" s="151" t="s">
        <v>192</v>
      </c>
      <c r="E292" s="165" t="s">
        <v>1</v>
      </c>
      <c r="F292" s="166" t="s">
        <v>2618</v>
      </c>
      <c r="H292" s="167">
        <v>4.2</v>
      </c>
      <c r="I292" s="168"/>
      <c r="L292" s="164"/>
      <c r="M292" s="169"/>
      <c r="T292" s="170"/>
      <c r="AT292" s="165" t="s">
        <v>192</v>
      </c>
      <c r="AU292" s="165" t="s">
        <v>96</v>
      </c>
      <c r="AV292" s="14" t="s">
        <v>203</v>
      </c>
      <c r="AW292" s="14" t="s">
        <v>42</v>
      </c>
      <c r="AX292" s="14" t="s">
        <v>87</v>
      </c>
      <c r="AY292" s="165" t="s">
        <v>183</v>
      </c>
    </row>
    <row r="293" spans="2:65" s="13" customFormat="1" ht="11.25">
      <c r="B293" s="158"/>
      <c r="D293" s="151" t="s">
        <v>192</v>
      </c>
      <c r="E293" s="159" t="s">
        <v>1</v>
      </c>
      <c r="F293" s="160" t="s">
        <v>2619</v>
      </c>
      <c r="H293" s="159" t="s">
        <v>1</v>
      </c>
      <c r="I293" s="161"/>
      <c r="L293" s="158"/>
      <c r="M293" s="162"/>
      <c r="T293" s="163"/>
      <c r="AT293" s="159" t="s">
        <v>192</v>
      </c>
      <c r="AU293" s="159" t="s">
        <v>96</v>
      </c>
      <c r="AV293" s="13" t="s">
        <v>94</v>
      </c>
      <c r="AW293" s="13" t="s">
        <v>42</v>
      </c>
      <c r="AX293" s="13" t="s">
        <v>87</v>
      </c>
      <c r="AY293" s="159" t="s">
        <v>183</v>
      </c>
    </row>
    <row r="294" spans="2:65" s="12" customFormat="1" ht="11.25">
      <c r="B294" s="150"/>
      <c r="D294" s="151" t="s">
        <v>192</v>
      </c>
      <c r="E294" s="152" t="s">
        <v>1</v>
      </c>
      <c r="F294" s="153" t="s">
        <v>2620</v>
      </c>
      <c r="H294" s="154">
        <v>6.5</v>
      </c>
      <c r="I294" s="155"/>
      <c r="L294" s="150"/>
      <c r="M294" s="156"/>
      <c r="T294" s="157"/>
      <c r="AT294" s="152" t="s">
        <v>192</v>
      </c>
      <c r="AU294" s="152" t="s">
        <v>96</v>
      </c>
      <c r="AV294" s="12" t="s">
        <v>96</v>
      </c>
      <c r="AW294" s="12" t="s">
        <v>42</v>
      </c>
      <c r="AX294" s="12" t="s">
        <v>87</v>
      </c>
      <c r="AY294" s="152" t="s">
        <v>183</v>
      </c>
    </row>
    <row r="295" spans="2:65" s="14" customFormat="1" ht="11.25">
      <c r="B295" s="164"/>
      <c r="D295" s="151" t="s">
        <v>192</v>
      </c>
      <c r="E295" s="165" t="s">
        <v>1</v>
      </c>
      <c r="F295" s="166" t="s">
        <v>2621</v>
      </c>
      <c r="H295" s="167">
        <v>6.5</v>
      </c>
      <c r="I295" s="168"/>
      <c r="L295" s="164"/>
      <c r="M295" s="169"/>
      <c r="T295" s="170"/>
      <c r="AT295" s="165" t="s">
        <v>192</v>
      </c>
      <c r="AU295" s="165" t="s">
        <v>96</v>
      </c>
      <c r="AV295" s="14" t="s">
        <v>203</v>
      </c>
      <c r="AW295" s="14" t="s">
        <v>42</v>
      </c>
      <c r="AX295" s="14" t="s">
        <v>87</v>
      </c>
      <c r="AY295" s="165" t="s">
        <v>183</v>
      </c>
    </row>
    <row r="296" spans="2:65" s="15" customFormat="1" ht="11.25">
      <c r="B296" s="190"/>
      <c r="D296" s="151" t="s">
        <v>192</v>
      </c>
      <c r="E296" s="191" t="s">
        <v>1</v>
      </c>
      <c r="F296" s="192" t="s">
        <v>636</v>
      </c>
      <c r="H296" s="193">
        <v>10.7</v>
      </c>
      <c r="I296" s="194"/>
      <c r="L296" s="190"/>
      <c r="M296" s="195"/>
      <c r="T296" s="196"/>
      <c r="AT296" s="191" t="s">
        <v>192</v>
      </c>
      <c r="AU296" s="191" t="s">
        <v>96</v>
      </c>
      <c r="AV296" s="15" t="s">
        <v>190</v>
      </c>
      <c r="AW296" s="15" t="s">
        <v>42</v>
      </c>
      <c r="AX296" s="15" t="s">
        <v>94</v>
      </c>
      <c r="AY296" s="191" t="s">
        <v>183</v>
      </c>
    </row>
    <row r="297" spans="2:65" s="1" customFormat="1" ht="16.5" customHeight="1">
      <c r="B297" s="33"/>
      <c r="C297" s="137" t="s">
        <v>361</v>
      </c>
      <c r="D297" s="137" t="s">
        <v>185</v>
      </c>
      <c r="E297" s="138" t="s">
        <v>1059</v>
      </c>
      <c r="F297" s="139" t="s">
        <v>1060</v>
      </c>
      <c r="G297" s="140" t="s">
        <v>539</v>
      </c>
      <c r="H297" s="141">
        <v>16.2</v>
      </c>
      <c r="I297" s="142"/>
      <c r="J297" s="143">
        <f>ROUND(I297*H297,2)</f>
        <v>0</v>
      </c>
      <c r="K297" s="139" t="s">
        <v>189</v>
      </c>
      <c r="L297" s="33"/>
      <c r="M297" s="144" t="s">
        <v>1</v>
      </c>
      <c r="N297" s="145" t="s">
        <v>52</v>
      </c>
      <c r="P297" s="146">
        <f>O297*H297</f>
        <v>0</v>
      </c>
      <c r="Q297" s="146">
        <v>0</v>
      </c>
      <c r="R297" s="146">
        <f>Q297*H297</f>
        <v>0</v>
      </c>
      <c r="S297" s="146">
        <v>0</v>
      </c>
      <c r="T297" s="147">
        <f>S297*H297</f>
        <v>0</v>
      </c>
      <c r="AR297" s="148" t="s">
        <v>190</v>
      </c>
      <c r="AT297" s="148" t="s">
        <v>185</v>
      </c>
      <c r="AU297" s="148" t="s">
        <v>96</v>
      </c>
      <c r="AY297" s="17" t="s">
        <v>183</v>
      </c>
      <c r="BE297" s="149">
        <f>IF(N297="základní",J297,0)</f>
        <v>0</v>
      </c>
      <c r="BF297" s="149">
        <f>IF(N297="snížená",J297,0)</f>
        <v>0</v>
      </c>
      <c r="BG297" s="149">
        <f>IF(N297="zákl. přenesená",J297,0)</f>
        <v>0</v>
      </c>
      <c r="BH297" s="149">
        <f>IF(N297="sníž. přenesená",J297,0)</f>
        <v>0</v>
      </c>
      <c r="BI297" s="149">
        <f>IF(N297="nulová",J297,0)</f>
        <v>0</v>
      </c>
      <c r="BJ297" s="17" t="s">
        <v>94</v>
      </c>
      <c r="BK297" s="149">
        <f>ROUND(I297*H297,2)</f>
        <v>0</v>
      </c>
      <c r="BL297" s="17" t="s">
        <v>190</v>
      </c>
      <c r="BM297" s="148" t="s">
        <v>2622</v>
      </c>
    </row>
    <row r="298" spans="2:65" s="13" customFormat="1" ht="11.25">
      <c r="B298" s="158"/>
      <c r="D298" s="151" t="s">
        <v>192</v>
      </c>
      <c r="E298" s="159" t="s">
        <v>1</v>
      </c>
      <c r="F298" s="160" t="s">
        <v>2623</v>
      </c>
      <c r="H298" s="159" t="s">
        <v>1</v>
      </c>
      <c r="I298" s="161"/>
      <c r="L298" s="158"/>
      <c r="M298" s="162"/>
      <c r="T298" s="163"/>
      <c r="AT298" s="159" t="s">
        <v>192</v>
      </c>
      <c r="AU298" s="159" t="s">
        <v>96</v>
      </c>
      <c r="AV298" s="13" t="s">
        <v>94</v>
      </c>
      <c r="AW298" s="13" t="s">
        <v>42</v>
      </c>
      <c r="AX298" s="13" t="s">
        <v>87</v>
      </c>
      <c r="AY298" s="159" t="s">
        <v>183</v>
      </c>
    </row>
    <row r="299" spans="2:65" s="13" customFormat="1" ht="11.25">
      <c r="B299" s="158"/>
      <c r="D299" s="151" t="s">
        <v>192</v>
      </c>
      <c r="E299" s="159" t="s">
        <v>1</v>
      </c>
      <c r="F299" s="160" t="s">
        <v>2624</v>
      </c>
      <c r="H299" s="159" t="s">
        <v>1</v>
      </c>
      <c r="I299" s="161"/>
      <c r="L299" s="158"/>
      <c r="M299" s="162"/>
      <c r="T299" s="163"/>
      <c r="AT299" s="159" t="s">
        <v>192</v>
      </c>
      <c r="AU299" s="159" t="s">
        <v>96</v>
      </c>
      <c r="AV299" s="13" t="s">
        <v>94</v>
      </c>
      <c r="AW299" s="13" t="s">
        <v>42</v>
      </c>
      <c r="AX299" s="13" t="s">
        <v>87</v>
      </c>
      <c r="AY299" s="159" t="s">
        <v>183</v>
      </c>
    </row>
    <row r="300" spans="2:65" s="12" customFormat="1" ht="11.25">
      <c r="B300" s="150"/>
      <c r="D300" s="151" t="s">
        <v>192</v>
      </c>
      <c r="E300" s="152" t="s">
        <v>1</v>
      </c>
      <c r="F300" s="153" t="s">
        <v>2625</v>
      </c>
      <c r="H300" s="154">
        <v>5.5</v>
      </c>
      <c r="I300" s="155"/>
      <c r="L300" s="150"/>
      <c r="M300" s="156"/>
      <c r="T300" s="157"/>
      <c r="AT300" s="152" t="s">
        <v>192</v>
      </c>
      <c r="AU300" s="152" t="s">
        <v>96</v>
      </c>
      <c r="AV300" s="12" t="s">
        <v>96</v>
      </c>
      <c r="AW300" s="12" t="s">
        <v>42</v>
      </c>
      <c r="AX300" s="12" t="s">
        <v>87</v>
      </c>
      <c r="AY300" s="152" t="s">
        <v>183</v>
      </c>
    </row>
    <row r="301" spans="2:65" s="13" customFormat="1" ht="11.25">
      <c r="B301" s="158"/>
      <c r="D301" s="151" t="s">
        <v>192</v>
      </c>
      <c r="E301" s="159" t="s">
        <v>1</v>
      </c>
      <c r="F301" s="160" t="s">
        <v>2626</v>
      </c>
      <c r="H301" s="159" t="s">
        <v>1</v>
      </c>
      <c r="I301" s="161"/>
      <c r="L301" s="158"/>
      <c r="M301" s="162"/>
      <c r="T301" s="163"/>
      <c r="AT301" s="159" t="s">
        <v>192</v>
      </c>
      <c r="AU301" s="159" t="s">
        <v>96</v>
      </c>
      <c r="AV301" s="13" t="s">
        <v>94</v>
      </c>
      <c r="AW301" s="13" t="s">
        <v>42</v>
      </c>
      <c r="AX301" s="13" t="s">
        <v>87</v>
      </c>
      <c r="AY301" s="159" t="s">
        <v>183</v>
      </c>
    </row>
    <row r="302" spans="2:65" s="12" customFormat="1" ht="11.25">
      <c r="B302" s="150"/>
      <c r="D302" s="151" t="s">
        <v>192</v>
      </c>
      <c r="E302" s="152" t="s">
        <v>1</v>
      </c>
      <c r="F302" s="153" t="s">
        <v>2627</v>
      </c>
      <c r="H302" s="154">
        <v>4.2</v>
      </c>
      <c r="I302" s="155"/>
      <c r="L302" s="150"/>
      <c r="M302" s="156"/>
      <c r="T302" s="157"/>
      <c r="AT302" s="152" t="s">
        <v>192</v>
      </c>
      <c r="AU302" s="152" t="s">
        <v>96</v>
      </c>
      <c r="AV302" s="12" t="s">
        <v>96</v>
      </c>
      <c r="AW302" s="12" t="s">
        <v>42</v>
      </c>
      <c r="AX302" s="12" t="s">
        <v>87</v>
      </c>
      <c r="AY302" s="152" t="s">
        <v>183</v>
      </c>
    </row>
    <row r="303" spans="2:65" s="14" customFormat="1" ht="11.25">
      <c r="B303" s="164"/>
      <c r="D303" s="151" t="s">
        <v>192</v>
      </c>
      <c r="E303" s="165" t="s">
        <v>1</v>
      </c>
      <c r="F303" s="166" t="s">
        <v>2628</v>
      </c>
      <c r="H303" s="167">
        <v>9.6999999999999993</v>
      </c>
      <c r="I303" s="168"/>
      <c r="L303" s="164"/>
      <c r="M303" s="169"/>
      <c r="T303" s="170"/>
      <c r="AT303" s="165" t="s">
        <v>192</v>
      </c>
      <c r="AU303" s="165" t="s">
        <v>96</v>
      </c>
      <c r="AV303" s="14" t="s">
        <v>203</v>
      </c>
      <c r="AW303" s="14" t="s">
        <v>42</v>
      </c>
      <c r="AX303" s="14" t="s">
        <v>87</v>
      </c>
      <c r="AY303" s="165" t="s">
        <v>183</v>
      </c>
    </row>
    <row r="304" spans="2:65" s="13" customFormat="1" ht="11.25">
      <c r="B304" s="158"/>
      <c r="D304" s="151" t="s">
        <v>192</v>
      </c>
      <c r="E304" s="159" t="s">
        <v>1</v>
      </c>
      <c r="F304" s="160" t="s">
        <v>2629</v>
      </c>
      <c r="H304" s="159" t="s">
        <v>1</v>
      </c>
      <c r="I304" s="161"/>
      <c r="L304" s="158"/>
      <c r="M304" s="162"/>
      <c r="T304" s="163"/>
      <c r="AT304" s="159" t="s">
        <v>192</v>
      </c>
      <c r="AU304" s="159" t="s">
        <v>96</v>
      </c>
      <c r="AV304" s="13" t="s">
        <v>94</v>
      </c>
      <c r="AW304" s="13" t="s">
        <v>42</v>
      </c>
      <c r="AX304" s="13" t="s">
        <v>87</v>
      </c>
      <c r="AY304" s="159" t="s">
        <v>183</v>
      </c>
    </row>
    <row r="305" spans="2:65" s="12" customFormat="1" ht="11.25">
      <c r="B305" s="150"/>
      <c r="D305" s="151" t="s">
        <v>192</v>
      </c>
      <c r="E305" s="152" t="s">
        <v>1</v>
      </c>
      <c r="F305" s="153" t="s">
        <v>2630</v>
      </c>
      <c r="H305" s="154">
        <v>6.5</v>
      </c>
      <c r="I305" s="155"/>
      <c r="L305" s="150"/>
      <c r="M305" s="156"/>
      <c r="T305" s="157"/>
      <c r="AT305" s="152" t="s">
        <v>192</v>
      </c>
      <c r="AU305" s="152" t="s">
        <v>96</v>
      </c>
      <c r="AV305" s="12" t="s">
        <v>96</v>
      </c>
      <c r="AW305" s="12" t="s">
        <v>42</v>
      </c>
      <c r="AX305" s="12" t="s">
        <v>87</v>
      </c>
      <c r="AY305" s="152" t="s">
        <v>183</v>
      </c>
    </row>
    <row r="306" spans="2:65" s="14" customFormat="1" ht="11.25">
      <c r="B306" s="164"/>
      <c r="D306" s="151" t="s">
        <v>192</v>
      </c>
      <c r="E306" s="165" t="s">
        <v>1</v>
      </c>
      <c r="F306" s="166" t="s">
        <v>2631</v>
      </c>
      <c r="H306" s="167">
        <v>6.5</v>
      </c>
      <c r="I306" s="168"/>
      <c r="L306" s="164"/>
      <c r="M306" s="169"/>
      <c r="T306" s="170"/>
      <c r="AT306" s="165" t="s">
        <v>192</v>
      </c>
      <c r="AU306" s="165" t="s">
        <v>96</v>
      </c>
      <c r="AV306" s="14" t="s">
        <v>203</v>
      </c>
      <c r="AW306" s="14" t="s">
        <v>42</v>
      </c>
      <c r="AX306" s="14" t="s">
        <v>87</v>
      </c>
      <c r="AY306" s="165" t="s">
        <v>183</v>
      </c>
    </row>
    <row r="307" spans="2:65" s="15" customFormat="1" ht="11.25">
      <c r="B307" s="190"/>
      <c r="D307" s="151" t="s">
        <v>192</v>
      </c>
      <c r="E307" s="191" t="s">
        <v>1</v>
      </c>
      <c r="F307" s="192" t="s">
        <v>636</v>
      </c>
      <c r="H307" s="193">
        <v>16.2</v>
      </c>
      <c r="I307" s="194"/>
      <c r="L307" s="190"/>
      <c r="M307" s="195"/>
      <c r="T307" s="196"/>
      <c r="AT307" s="191" t="s">
        <v>192</v>
      </c>
      <c r="AU307" s="191" t="s">
        <v>96</v>
      </c>
      <c r="AV307" s="15" t="s">
        <v>190</v>
      </c>
      <c r="AW307" s="15" t="s">
        <v>42</v>
      </c>
      <c r="AX307" s="15" t="s">
        <v>94</v>
      </c>
      <c r="AY307" s="191" t="s">
        <v>183</v>
      </c>
    </row>
    <row r="308" spans="2:65" s="1" customFormat="1" ht="16.5" customHeight="1">
      <c r="B308" s="33"/>
      <c r="C308" s="137" t="s">
        <v>365</v>
      </c>
      <c r="D308" s="137" t="s">
        <v>185</v>
      </c>
      <c r="E308" s="138" t="s">
        <v>2632</v>
      </c>
      <c r="F308" s="139" t="s">
        <v>2633</v>
      </c>
      <c r="G308" s="140" t="s">
        <v>539</v>
      </c>
      <c r="H308" s="141">
        <v>21</v>
      </c>
      <c r="I308" s="142"/>
      <c r="J308" s="143">
        <f>ROUND(I308*H308,2)</f>
        <v>0</v>
      </c>
      <c r="K308" s="139" t="s">
        <v>189</v>
      </c>
      <c r="L308" s="33"/>
      <c r="M308" s="144" t="s">
        <v>1</v>
      </c>
      <c r="N308" s="145" t="s">
        <v>52</v>
      </c>
      <c r="P308" s="146">
        <f>O308*H308</f>
        <v>0</v>
      </c>
      <c r="Q308" s="146">
        <v>0</v>
      </c>
      <c r="R308" s="146">
        <f>Q308*H308</f>
        <v>0</v>
      </c>
      <c r="S308" s="146">
        <v>9.7000000000000003E-2</v>
      </c>
      <c r="T308" s="147">
        <f>S308*H308</f>
        <v>2.0369999999999999</v>
      </c>
      <c r="AR308" s="148" t="s">
        <v>190</v>
      </c>
      <c r="AT308" s="148" t="s">
        <v>185</v>
      </c>
      <c r="AU308" s="148" t="s">
        <v>96</v>
      </c>
      <c r="AY308" s="17" t="s">
        <v>183</v>
      </c>
      <c r="BE308" s="149">
        <f>IF(N308="základní",J308,0)</f>
        <v>0</v>
      </c>
      <c r="BF308" s="149">
        <f>IF(N308="snížená",J308,0)</f>
        <v>0</v>
      </c>
      <c r="BG308" s="149">
        <f>IF(N308="zákl. přenesená",J308,0)</f>
        <v>0</v>
      </c>
      <c r="BH308" s="149">
        <f>IF(N308="sníž. přenesená",J308,0)</f>
        <v>0</v>
      </c>
      <c r="BI308" s="149">
        <f>IF(N308="nulová",J308,0)</f>
        <v>0</v>
      </c>
      <c r="BJ308" s="17" t="s">
        <v>94</v>
      </c>
      <c r="BK308" s="149">
        <f>ROUND(I308*H308,2)</f>
        <v>0</v>
      </c>
      <c r="BL308" s="17" t="s">
        <v>190</v>
      </c>
      <c r="BM308" s="148" t="s">
        <v>2634</v>
      </c>
    </row>
    <row r="309" spans="2:65" s="13" customFormat="1" ht="11.25">
      <c r="B309" s="158"/>
      <c r="D309" s="151" t="s">
        <v>192</v>
      </c>
      <c r="E309" s="159" t="s">
        <v>1</v>
      </c>
      <c r="F309" s="160" t="s">
        <v>2635</v>
      </c>
      <c r="H309" s="159" t="s">
        <v>1</v>
      </c>
      <c r="I309" s="161"/>
      <c r="L309" s="158"/>
      <c r="M309" s="162"/>
      <c r="T309" s="163"/>
      <c r="AT309" s="159" t="s">
        <v>192</v>
      </c>
      <c r="AU309" s="159" t="s">
        <v>96</v>
      </c>
      <c r="AV309" s="13" t="s">
        <v>94</v>
      </c>
      <c r="AW309" s="13" t="s">
        <v>42</v>
      </c>
      <c r="AX309" s="13" t="s">
        <v>87</v>
      </c>
      <c r="AY309" s="159" t="s">
        <v>183</v>
      </c>
    </row>
    <row r="310" spans="2:65" s="13" customFormat="1" ht="11.25">
      <c r="B310" s="158"/>
      <c r="D310" s="151" t="s">
        <v>192</v>
      </c>
      <c r="E310" s="159" t="s">
        <v>1</v>
      </c>
      <c r="F310" s="160" t="s">
        <v>2636</v>
      </c>
      <c r="H310" s="159" t="s">
        <v>1</v>
      </c>
      <c r="I310" s="161"/>
      <c r="L310" s="158"/>
      <c r="M310" s="162"/>
      <c r="T310" s="163"/>
      <c r="AT310" s="159" t="s">
        <v>192</v>
      </c>
      <c r="AU310" s="159" t="s">
        <v>96</v>
      </c>
      <c r="AV310" s="13" t="s">
        <v>94</v>
      </c>
      <c r="AW310" s="13" t="s">
        <v>42</v>
      </c>
      <c r="AX310" s="13" t="s">
        <v>87</v>
      </c>
      <c r="AY310" s="159" t="s">
        <v>183</v>
      </c>
    </row>
    <row r="311" spans="2:65" s="13" customFormat="1" ht="11.25">
      <c r="B311" s="158"/>
      <c r="D311" s="151" t="s">
        <v>192</v>
      </c>
      <c r="E311" s="159" t="s">
        <v>1</v>
      </c>
      <c r="F311" s="160" t="s">
        <v>2637</v>
      </c>
      <c r="H311" s="159" t="s">
        <v>1</v>
      </c>
      <c r="I311" s="161"/>
      <c r="L311" s="158"/>
      <c r="M311" s="162"/>
      <c r="T311" s="163"/>
      <c r="AT311" s="159" t="s">
        <v>192</v>
      </c>
      <c r="AU311" s="159" t="s">
        <v>96</v>
      </c>
      <c r="AV311" s="13" t="s">
        <v>94</v>
      </c>
      <c r="AW311" s="13" t="s">
        <v>42</v>
      </c>
      <c r="AX311" s="13" t="s">
        <v>87</v>
      </c>
      <c r="AY311" s="159" t="s">
        <v>183</v>
      </c>
    </row>
    <row r="312" spans="2:65" s="12" customFormat="1" ht="11.25">
      <c r="B312" s="150"/>
      <c r="D312" s="151" t="s">
        <v>192</v>
      </c>
      <c r="E312" s="152" t="s">
        <v>1</v>
      </c>
      <c r="F312" s="153" t="s">
        <v>2638</v>
      </c>
      <c r="H312" s="154">
        <v>21</v>
      </c>
      <c r="I312" s="155"/>
      <c r="L312" s="150"/>
      <c r="M312" s="156"/>
      <c r="T312" s="157"/>
      <c r="AT312" s="152" t="s">
        <v>192</v>
      </c>
      <c r="AU312" s="152" t="s">
        <v>96</v>
      </c>
      <c r="AV312" s="12" t="s">
        <v>96</v>
      </c>
      <c r="AW312" s="12" t="s">
        <v>42</v>
      </c>
      <c r="AX312" s="12" t="s">
        <v>87</v>
      </c>
      <c r="AY312" s="152" t="s">
        <v>183</v>
      </c>
    </row>
    <row r="313" spans="2:65" s="15" customFormat="1" ht="11.25">
      <c r="B313" s="190"/>
      <c r="D313" s="151" t="s">
        <v>192</v>
      </c>
      <c r="E313" s="191" t="s">
        <v>1</v>
      </c>
      <c r="F313" s="192" t="s">
        <v>636</v>
      </c>
      <c r="H313" s="193">
        <v>21</v>
      </c>
      <c r="I313" s="194"/>
      <c r="L313" s="190"/>
      <c r="M313" s="195"/>
      <c r="T313" s="196"/>
      <c r="AT313" s="191" t="s">
        <v>192</v>
      </c>
      <c r="AU313" s="191" t="s">
        <v>96</v>
      </c>
      <c r="AV313" s="15" t="s">
        <v>190</v>
      </c>
      <c r="AW313" s="15" t="s">
        <v>42</v>
      </c>
      <c r="AX313" s="15" t="s">
        <v>94</v>
      </c>
      <c r="AY313" s="191" t="s">
        <v>183</v>
      </c>
    </row>
    <row r="314" spans="2:65" s="1" customFormat="1" ht="16.5" customHeight="1">
      <c r="B314" s="33"/>
      <c r="C314" s="137" t="s">
        <v>369</v>
      </c>
      <c r="D314" s="137" t="s">
        <v>185</v>
      </c>
      <c r="E314" s="138" t="s">
        <v>1402</v>
      </c>
      <c r="F314" s="139" t="s">
        <v>1403</v>
      </c>
      <c r="G314" s="140" t="s">
        <v>206</v>
      </c>
      <c r="H314" s="141">
        <v>12</v>
      </c>
      <c r="I314" s="142"/>
      <c r="J314" s="143">
        <f>ROUND(I314*H314,2)</f>
        <v>0</v>
      </c>
      <c r="K314" s="139" t="s">
        <v>189</v>
      </c>
      <c r="L314" s="33"/>
      <c r="M314" s="144" t="s">
        <v>1</v>
      </c>
      <c r="N314" s="145" t="s">
        <v>52</v>
      </c>
      <c r="P314" s="146">
        <f>O314*H314</f>
        <v>0</v>
      </c>
      <c r="Q314" s="146">
        <v>2.0000000000000002E-5</v>
      </c>
      <c r="R314" s="146">
        <f>Q314*H314</f>
        <v>2.4000000000000003E-4</v>
      </c>
      <c r="S314" s="146">
        <v>0</v>
      </c>
      <c r="T314" s="147">
        <f>S314*H314</f>
        <v>0</v>
      </c>
      <c r="AR314" s="148" t="s">
        <v>190</v>
      </c>
      <c r="AT314" s="148" t="s">
        <v>185</v>
      </c>
      <c r="AU314" s="148" t="s">
        <v>96</v>
      </c>
      <c r="AY314" s="17" t="s">
        <v>183</v>
      </c>
      <c r="BE314" s="149">
        <f>IF(N314="základní",J314,0)</f>
        <v>0</v>
      </c>
      <c r="BF314" s="149">
        <f>IF(N314="snížená",J314,0)</f>
        <v>0</v>
      </c>
      <c r="BG314" s="149">
        <f>IF(N314="zákl. přenesená",J314,0)</f>
        <v>0</v>
      </c>
      <c r="BH314" s="149">
        <f>IF(N314="sníž. přenesená",J314,0)</f>
        <v>0</v>
      </c>
      <c r="BI314" s="149">
        <f>IF(N314="nulová",J314,0)</f>
        <v>0</v>
      </c>
      <c r="BJ314" s="17" t="s">
        <v>94</v>
      </c>
      <c r="BK314" s="149">
        <f>ROUND(I314*H314,2)</f>
        <v>0</v>
      </c>
      <c r="BL314" s="17" t="s">
        <v>190</v>
      </c>
      <c r="BM314" s="148" t="s">
        <v>2639</v>
      </c>
    </row>
    <row r="315" spans="2:65" s="13" customFormat="1" ht="11.25">
      <c r="B315" s="158"/>
      <c r="D315" s="151" t="s">
        <v>192</v>
      </c>
      <c r="E315" s="159" t="s">
        <v>1</v>
      </c>
      <c r="F315" s="160" t="s">
        <v>2640</v>
      </c>
      <c r="H315" s="159" t="s">
        <v>1</v>
      </c>
      <c r="I315" s="161"/>
      <c r="L315" s="158"/>
      <c r="M315" s="162"/>
      <c r="T315" s="163"/>
      <c r="AT315" s="159" t="s">
        <v>192</v>
      </c>
      <c r="AU315" s="159" t="s">
        <v>96</v>
      </c>
      <c r="AV315" s="13" t="s">
        <v>94</v>
      </c>
      <c r="AW315" s="13" t="s">
        <v>42</v>
      </c>
      <c r="AX315" s="13" t="s">
        <v>87</v>
      </c>
      <c r="AY315" s="159" t="s">
        <v>183</v>
      </c>
    </row>
    <row r="316" spans="2:65" s="12" customFormat="1" ht="11.25">
      <c r="B316" s="150"/>
      <c r="D316" s="151" t="s">
        <v>192</v>
      </c>
      <c r="E316" s="152" t="s">
        <v>1</v>
      </c>
      <c r="F316" s="153" t="s">
        <v>2641</v>
      </c>
      <c r="H316" s="154">
        <v>12</v>
      </c>
      <c r="I316" s="155"/>
      <c r="L316" s="150"/>
      <c r="M316" s="156"/>
      <c r="T316" s="157"/>
      <c r="AT316" s="152" t="s">
        <v>192</v>
      </c>
      <c r="AU316" s="152" t="s">
        <v>96</v>
      </c>
      <c r="AV316" s="12" t="s">
        <v>96</v>
      </c>
      <c r="AW316" s="12" t="s">
        <v>42</v>
      </c>
      <c r="AX316" s="12" t="s">
        <v>87</v>
      </c>
      <c r="AY316" s="152" t="s">
        <v>183</v>
      </c>
    </row>
    <row r="317" spans="2:65" s="14" customFormat="1" ht="11.25">
      <c r="B317" s="164"/>
      <c r="D317" s="151" t="s">
        <v>192</v>
      </c>
      <c r="E317" s="165" t="s">
        <v>2439</v>
      </c>
      <c r="F317" s="166" t="s">
        <v>202</v>
      </c>
      <c r="H317" s="167">
        <v>12</v>
      </c>
      <c r="I317" s="168"/>
      <c r="L317" s="164"/>
      <c r="M317" s="169"/>
      <c r="T317" s="170"/>
      <c r="AT317" s="165" t="s">
        <v>192</v>
      </c>
      <c r="AU317" s="165" t="s">
        <v>96</v>
      </c>
      <c r="AV317" s="14" t="s">
        <v>203</v>
      </c>
      <c r="AW317" s="14" t="s">
        <v>42</v>
      </c>
      <c r="AX317" s="14" t="s">
        <v>94</v>
      </c>
      <c r="AY317" s="165" t="s">
        <v>183</v>
      </c>
    </row>
    <row r="318" spans="2:65" s="1" customFormat="1" ht="16.5" customHeight="1">
      <c r="B318" s="33"/>
      <c r="C318" s="137" t="s">
        <v>374</v>
      </c>
      <c r="D318" s="137" t="s">
        <v>185</v>
      </c>
      <c r="E318" s="138" t="s">
        <v>1406</v>
      </c>
      <c r="F318" s="139" t="s">
        <v>1407</v>
      </c>
      <c r="G318" s="140" t="s">
        <v>206</v>
      </c>
      <c r="H318" s="141">
        <v>12</v>
      </c>
      <c r="I318" s="142"/>
      <c r="J318" s="143">
        <f>ROUND(I318*H318,2)</f>
        <v>0</v>
      </c>
      <c r="K318" s="139" t="s">
        <v>189</v>
      </c>
      <c r="L318" s="33"/>
      <c r="M318" s="144" t="s">
        <v>1</v>
      </c>
      <c r="N318" s="145" t="s">
        <v>52</v>
      </c>
      <c r="P318" s="146">
        <f>O318*H318</f>
        <v>0</v>
      </c>
      <c r="Q318" s="146">
        <v>3.0000000000000001E-5</v>
      </c>
      <c r="R318" s="146">
        <f>Q318*H318</f>
        <v>3.6000000000000002E-4</v>
      </c>
      <c r="S318" s="146">
        <v>0</v>
      </c>
      <c r="T318" s="147">
        <f>S318*H318</f>
        <v>0</v>
      </c>
      <c r="AR318" s="148" t="s">
        <v>190</v>
      </c>
      <c r="AT318" s="148" t="s">
        <v>185</v>
      </c>
      <c r="AU318" s="148" t="s">
        <v>96</v>
      </c>
      <c r="AY318" s="17" t="s">
        <v>183</v>
      </c>
      <c r="BE318" s="149">
        <f>IF(N318="základní",J318,0)</f>
        <v>0</v>
      </c>
      <c r="BF318" s="149">
        <f>IF(N318="snížená",J318,0)</f>
        <v>0</v>
      </c>
      <c r="BG318" s="149">
        <f>IF(N318="zákl. přenesená",J318,0)</f>
        <v>0</v>
      </c>
      <c r="BH318" s="149">
        <f>IF(N318="sníž. přenesená",J318,0)</f>
        <v>0</v>
      </c>
      <c r="BI318" s="149">
        <f>IF(N318="nulová",J318,0)</f>
        <v>0</v>
      </c>
      <c r="BJ318" s="17" t="s">
        <v>94</v>
      </c>
      <c r="BK318" s="149">
        <f>ROUND(I318*H318,2)</f>
        <v>0</v>
      </c>
      <c r="BL318" s="17" t="s">
        <v>190</v>
      </c>
      <c r="BM318" s="148" t="s">
        <v>2642</v>
      </c>
    </row>
    <row r="319" spans="2:65" s="12" customFormat="1" ht="11.25">
      <c r="B319" s="150"/>
      <c r="D319" s="151" t="s">
        <v>192</v>
      </c>
      <c r="E319" s="152" t="s">
        <v>1</v>
      </c>
      <c r="F319" s="153" t="s">
        <v>2439</v>
      </c>
      <c r="H319" s="154">
        <v>12</v>
      </c>
      <c r="I319" s="155"/>
      <c r="L319" s="150"/>
      <c r="M319" s="156"/>
      <c r="T319" s="157"/>
      <c r="AT319" s="152" t="s">
        <v>192</v>
      </c>
      <c r="AU319" s="152" t="s">
        <v>96</v>
      </c>
      <c r="AV319" s="12" t="s">
        <v>96</v>
      </c>
      <c r="AW319" s="12" t="s">
        <v>42</v>
      </c>
      <c r="AX319" s="12" t="s">
        <v>94</v>
      </c>
      <c r="AY319" s="152" t="s">
        <v>183</v>
      </c>
    </row>
    <row r="320" spans="2:65" s="1" customFormat="1" ht="16.5" customHeight="1">
      <c r="B320" s="33"/>
      <c r="C320" s="137" t="s">
        <v>379</v>
      </c>
      <c r="D320" s="137" t="s">
        <v>185</v>
      </c>
      <c r="E320" s="138" t="s">
        <v>1063</v>
      </c>
      <c r="F320" s="139" t="s">
        <v>1064</v>
      </c>
      <c r="G320" s="140" t="s">
        <v>539</v>
      </c>
      <c r="H320" s="141">
        <v>11.9</v>
      </c>
      <c r="I320" s="142"/>
      <c r="J320" s="143">
        <f>ROUND(I320*H320,2)</f>
        <v>0</v>
      </c>
      <c r="K320" s="139" t="s">
        <v>189</v>
      </c>
      <c r="L320" s="33"/>
      <c r="M320" s="144" t="s">
        <v>1</v>
      </c>
      <c r="N320" s="145" t="s">
        <v>52</v>
      </c>
      <c r="P320" s="146">
        <f>O320*H320</f>
        <v>0</v>
      </c>
      <c r="Q320" s="146">
        <v>0</v>
      </c>
      <c r="R320" s="146">
        <f>Q320*H320</f>
        <v>0</v>
      </c>
      <c r="S320" s="146">
        <v>0</v>
      </c>
      <c r="T320" s="147">
        <f>S320*H320</f>
        <v>0</v>
      </c>
      <c r="AR320" s="148" t="s">
        <v>190</v>
      </c>
      <c r="AT320" s="148" t="s">
        <v>185</v>
      </c>
      <c r="AU320" s="148" t="s">
        <v>96</v>
      </c>
      <c r="AY320" s="17" t="s">
        <v>183</v>
      </c>
      <c r="BE320" s="149">
        <f>IF(N320="základní",J320,0)</f>
        <v>0</v>
      </c>
      <c r="BF320" s="149">
        <f>IF(N320="snížená",J320,0)</f>
        <v>0</v>
      </c>
      <c r="BG320" s="149">
        <f>IF(N320="zákl. přenesená",J320,0)</f>
        <v>0</v>
      </c>
      <c r="BH320" s="149">
        <f>IF(N320="sníž. přenesená",J320,0)</f>
        <v>0</v>
      </c>
      <c r="BI320" s="149">
        <f>IF(N320="nulová",J320,0)</f>
        <v>0</v>
      </c>
      <c r="BJ320" s="17" t="s">
        <v>94</v>
      </c>
      <c r="BK320" s="149">
        <f>ROUND(I320*H320,2)</f>
        <v>0</v>
      </c>
      <c r="BL320" s="17" t="s">
        <v>190</v>
      </c>
      <c r="BM320" s="148" t="s">
        <v>2643</v>
      </c>
    </row>
    <row r="321" spans="2:65" s="12" customFormat="1" ht="11.25">
      <c r="B321" s="150"/>
      <c r="D321" s="151" t="s">
        <v>192</v>
      </c>
      <c r="E321" s="152" t="s">
        <v>1</v>
      </c>
      <c r="F321" s="153" t="s">
        <v>2486</v>
      </c>
      <c r="H321" s="154">
        <v>5.4</v>
      </c>
      <c r="I321" s="155"/>
      <c r="L321" s="150"/>
      <c r="M321" s="156"/>
      <c r="T321" s="157"/>
      <c r="AT321" s="152" t="s">
        <v>192</v>
      </c>
      <c r="AU321" s="152" t="s">
        <v>96</v>
      </c>
      <c r="AV321" s="12" t="s">
        <v>96</v>
      </c>
      <c r="AW321" s="12" t="s">
        <v>42</v>
      </c>
      <c r="AX321" s="12" t="s">
        <v>87</v>
      </c>
      <c r="AY321" s="152" t="s">
        <v>183</v>
      </c>
    </row>
    <row r="322" spans="2:65" s="12" customFormat="1" ht="11.25">
      <c r="B322" s="150"/>
      <c r="D322" s="151" t="s">
        <v>192</v>
      </c>
      <c r="E322" s="152" t="s">
        <v>1</v>
      </c>
      <c r="F322" s="153" t="s">
        <v>2487</v>
      </c>
      <c r="H322" s="154">
        <v>6.5</v>
      </c>
      <c r="I322" s="155"/>
      <c r="L322" s="150"/>
      <c r="M322" s="156"/>
      <c r="T322" s="157"/>
      <c r="AT322" s="152" t="s">
        <v>192</v>
      </c>
      <c r="AU322" s="152" t="s">
        <v>96</v>
      </c>
      <c r="AV322" s="12" t="s">
        <v>96</v>
      </c>
      <c r="AW322" s="12" t="s">
        <v>42</v>
      </c>
      <c r="AX322" s="12" t="s">
        <v>87</v>
      </c>
      <c r="AY322" s="152" t="s">
        <v>183</v>
      </c>
    </row>
    <row r="323" spans="2:65" s="15" customFormat="1" ht="11.25">
      <c r="B323" s="190"/>
      <c r="D323" s="151" t="s">
        <v>192</v>
      </c>
      <c r="E323" s="191" t="s">
        <v>1</v>
      </c>
      <c r="F323" s="192" t="s">
        <v>636</v>
      </c>
      <c r="H323" s="193">
        <v>11.9</v>
      </c>
      <c r="I323" s="194"/>
      <c r="L323" s="190"/>
      <c r="M323" s="195"/>
      <c r="T323" s="196"/>
      <c r="AT323" s="191" t="s">
        <v>192</v>
      </c>
      <c r="AU323" s="191" t="s">
        <v>96</v>
      </c>
      <c r="AV323" s="15" t="s">
        <v>190</v>
      </c>
      <c r="AW323" s="15" t="s">
        <v>42</v>
      </c>
      <c r="AX323" s="15" t="s">
        <v>94</v>
      </c>
      <c r="AY323" s="191" t="s">
        <v>183</v>
      </c>
    </row>
    <row r="324" spans="2:65" s="11" customFormat="1" ht="22.9" customHeight="1">
      <c r="B324" s="125"/>
      <c r="D324" s="126" t="s">
        <v>86</v>
      </c>
      <c r="E324" s="135" t="s">
        <v>1080</v>
      </c>
      <c r="F324" s="135" t="s">
        <v>1426</v>
      </c>
      <c r="I324" s="128"/>
      <c r="J324" s="136">
        <f>BK324</f>
        <v>0</v>
      </c>
      <c r="L324" s="125"/>
      <c r="M324" s="130"/>
      <c r="P324" s="131">
        <f>SUM(P325:P417)</f>
        <v>0</v>
      </c>
      <c r="R324" s="131">
        <f>SUM(R325:R417)</f>
        <v>2.66E-3</v>
      </c>
      <c r="T324" s="132">
        <f>SUM(T325:T417)</f>
        <v>0</v>
      </c>
      <c r="AR324" s="126" t="s">
        <v>94</v>
      </c>
      <c r="AT324" s="133" t="s">
        <v>86</v>
      </c>
      <c r="AU324" s="133" t="s">
        <v>94</v>
      </c>
      <c r="AY324" s="126" t="s">
        <v>183</v>
      </c>
      <c r="BK324" s="134">
        <f>SUM(BK325:BK417)</f>
        <v>0</v>
      </c>
    </row>
    <row r="325" spans="2:65" s="1" customFormat="1" ht="16.5" customHeight="1">
      <c r="B325" s="33"/>
      <c r="C325" s="137" t="s">
        <v>384</v>
      </c>
      <c r="D325" s="137" t="s">
        <v>185</v>
      </c>
      <c r="E325" s="138" t="s">
        <v>1427</v>
      </c>
      <c r="F325" s="139" t="s">
        <v>1428</v>
      </c>
      <c r="G325" s="140" t="s">
        <v>488</v>
      </c>
      <c r="H325" s="141">
        <v>0.98499999999999999</v>
      </c>
      <c r="I325" s="142"/>
      <c r="J325" s="143">
        <f>ROUND(I325*H325,2)</f>
        <v>0</v>
      </c>
      <c r="K325" s="139" t="s">
        <v>189</v>
      </c>
      <c r="L325" s="33"/>
      <c r="M325" s="144" t="s">
        <v>1</v>
      </c>
      <c r="N325" s="145" t="s">
        <v>52</v>
      </c>
      <c r="P325" s="146">
        <f>O325*H325</f>
        <v>0</v>
      </c>
      <c r="Q325" s="146">
        <v>0</v>
      </c>
      <c r="R325" s="146">
        <f>Q325*H325</f>
        <v>0</v>
      </c>
      <c r="S325" s="146">
        <v>0</v>
      </c>
      <c r="T325" s="147">
        <f>S325*H325</f>
        <v>0</v>
      </c>
      <c r="AR325" s="148" t="s">
        <v>190</v>
      </c>
      <c r="AT325" s="148" t="s">
        <v>185</v>
      </c>
      <c r="AU325" s="148" t="s">
        <v>96</v>
      </c>
      <c r="AY325" s="17" t="s">
        <v>183</v>
      </c>
      <c r="BE325" s="149">
        <f>IF(N325="základní",J325,0)</f>
        <v>0</v>
      </c>
      <c r="BF325" s="149">
        <f>IF(N325="snížená",J325,0)</f>
        <v>0</v>
      </c>
      <c r="BG325" s="149">
        <f>IF(N325="zákl. přenesená",J325,0)</f>
        <v>0</v>
      </c>
      <c r="BH325" s="149">
        <f>IF(N325="sníž. přenesená",J325,0)</f>
        <v>0</v>
      </c>
      <c r="BI325" s="149">
        <f>IF(N325="nulová",J325,0)</f>
        <v>0</v>
      </c>
      <c r="BJ325" s="17" t="s">
        <v>94</v>
      </c>
      <c r="BK325" s="149">
        <f>ROUND(I325*H325,2)</f>
        <v>0</v>
      </c>
      <c r="BL325" s="17" t="s">
        <v>190</v>
      </c>
      <c r="BM325" s="148" t="s">
        <v>2644</v>
      </c>
    </row>
    <row r="326" spans="2:65" s="13" customFormat="1" ht="11.25">
      <c r="B326" s="158"/>
      <c r="D326" s="151" t="s">
        <v>192</v>
      </c>
      <c r="E326" s="159" t="s">
        <v>1</v>
      </c>
      <c r="F326" s="160" t="s">
        <v>1430</v>
      </c>
      <c r="H326" s="159" t="s">
        <v>1</v>
      </c>
      <c r="I326" s="161"/>
      <c r="L326" s="158"/>
      <c r="M326" s="162"/>
      <c r="T326" s="163"/>
      <c r="AT326" s="159" t="s">
        <v>192</v>
      </c>
      <c r="AU326" s="159" t="s">
        <v>96</v>
      </c>
      <c r="AV326" s="13" t="s">
        <v>94</v>
      </c>
      <c r="AW326" s="13" t="s">
        <v>42</v>
      </c>
      <c r="AX326" s="13" t="s">
        <v>87</v>
      </c>
      <c r="AY326" s="159" t="s">
        <v>183</v>
      </c>
    </row>
    <row r="327" spans="2:65" s="12" customFormat="1" ht="11.25">
      <c r="B327" s="150"/>
      <c r="D327" s="151" t="s">
        <v>192</v>
      </c>
      <c r="E327" s="152" t="s">
        <v>1</v>
      </c>
      <c r="F327" s="153" t="s">
        <v>2645</v>
      </c>
      <c r="H327" s="154">
        <v>0.98499999999999999</v>
      </c>
      <c r="I327" s="155"/>
      <c r="L327" s="150"/>
      <c r="M327" s="156"/>
      <c r="T327" s="157"/>
      <c r="AT327" s="152" t="s">
        <v>192</v>
      </c>
      <c r="AU327" s="152" t="s">
        <v>96</v>
      </c>
      <c r="AV327" s="12" t="s">
        <v>96</v>
      </c>
      <c r="AW327" s="12" t="s">
        <v>42</v>
      </c>
      <c r="AX327" s="12" t="s">
        <v>94</v>
      </c>
      <c r="AY327" s="152" t="s">
        <v>183</v>
      </c>
    </row>
    <row r="328" spans="2:65" s="1" customFormat="1" ht="21.75" customHeight="1">
      <c r="B328" s="33"/>
      <c r="C328" s="137" t="s">
        <v>388</v>
      </c>
      <c r="D328" s="137" t="s">
        <v>185</v>
      </c>
      <c r="E328" s="138" t="s">
        <v>2646</v>
      </c>
      <c r="F328" s="139" t="s">
        <v>2647</v>
      </c>
      <c r="G328" s="140" t="s">
        <v>488</v>
      </c>
      <c r="H328" s="141">
        <v>2.7890000000000001</v>
      </c>
      <c r="I328" s="142"/>
      <c r="J328" s="143">
        <f>ROUND(I328*H328,2)</f>
        <v>0</v>
      </c>
      <c r="K328" s="139" t="s">
        <v>189</v>
      </c>
      <c r="L328" s="33"/>
      <c r="M328" s="144" t="s">
        <v>1</v>
      </c>
      <c r="N328" s="145" t="s">
        <v>52</v>
      </c>
      <c r="P328" s="146">
        <f>O328*H328</f>
        <v>0</v>
      </c>
      <c r="Q328" s="146">
        <v>0</v>
      </c>
      <c r="R328" s="146">
        <f>Q328*H328</f>
        <v>0</v>
      </c>
      <c r="S328" s="146">
        <v>0</v>
      </c>
      <c r="T328" s="147">
        <f>S328*H328</f>
        <v>0</v>
      </c>
      <c r="AR328" s="148" t="s">
        <v>190</v>
      </c>
      <c r="AT328" s="148" t="s">
        <v>185</v>
      </c>
      <c r="AU328" s="148" t="s">
        <v>96</v>
      </c>
      <c r="AY328" s="17" t="s">
        <v>183</v>
      </c>
      <c r="BE328" s="149">
        <f>IF(N328="základní",J328,0)</f>
        <v>0</v>
      </c>
      <c r="BF328" s="149">
        <f>IF(N328="snížená",J328,0)</f>
        <v>0</v>
      </c>
      <c r="BG328" s="149">
        <f>IF(N328="zákl. přenesená",J328,0)</f>
        <v>0</v>
      </c>
      <c r="BH328" s="149">
        <f>IF(N328="sníž. přenesená",J328,0)</f>
        <v>0</v>
      </c>
      <c r="BI328" s="149">
        <f>IF(N328="nulová",J328,0)</f>
        <v>0</v>
      </c>
      <c r="BJ328" s="17" t="s">
        <v>94</v>
      </c>
      <c r="BK328" s="149">
        <f>ROUND(I328*H328,2)</f>
        <v>0</v>
      </c>
      <c r="BL328" s="17" t="s">
        <v>190</v>
      </c>
      <c r="BM328" s="148" t="s">
        <v>2648</v>
      </c>
    </row>
    <row r="329" spans="2:65" s="13" customFormat="1" ht="11.25">
      <c r="B329" s="158"/>
      <c r="D329" s="151" t="s">
        <v>192</v>
      </c>
      <c r="E329" s="159" t="s">
        <v>1</v>
      </c>
      <c r="F329" s="160" t="s">
        <v>2649</v>
      </c>
      <c r="H329" s="159" t="s">
        <v>1</v>
      </c>
      <c r="I329" s="161"/>
      <c r="L329" s="158"/>
      <c r="M329" s="162"/>
      <c r="T329" s="163"/>
      <c r="AT329" s="159" t="s">
        <v>192</v>
      </c>
      <c r="AU329" s="159" t="s">
        <v>96</v>
      </c>
      <c r="AV329" s="13" t="s">
        <v>94</v>
      </c>
      <c r="AW329" s="13" t="s">
        <v>42</v>
      </c>
      <c r="AX329" s="13" t="s">
        <v>87</v>
      </c>
      <c r="AY329" s="159" t="s">
        <v>183</v>
      </c>
    </row>
    <row r="330" spans="2:65" s="12" customFormat="1" ht="11.25">
      <c r="B330" s="150"/>
      <c r="D330" s="151" t="s">
        <v>192</v>
      </c>
      <c r="E330" s="152" t="s">
        <v>1</v>
      </c>
      <c r="F330" s="153" t="s">
        <v>2650</v>
      </c>
      <c r="H330" s="154">
        <v>2.7890000000000001</v>
      </c>
      <c r="I330" s="155"/>
      <c r="L330" s="150"/>
      <c r="M330" s="156"/>
      <c r="T330" s="157"/>
      <c r="AT330" s="152" t="s">
        <v>192</v>
      </c>
      <c r="AU330" s="152" t="s">
        <v>96</v>
      </c>
      <c r="AV330" s="12" t="s">
        <v>96</v>
      </c>
      <c r="AW330" s="12" t="s">
        <v>42</v>
      </c>
      <c r="AX330" s="12" t="s">
        <v>94</v>
      </c>
      <c r="AY330" s="152" t="s">
        <v>183</v>
      </c>
    </row>
    <row r="331" spans="2:65" s="1" customFormat="1" ht="16.5" customHeight="1">
      <c r="B331" s="33"/>
      <c r="C331" s="137" t="s">
        <v>393</v>
      </c>
      <c r="D331" s="137" t="s">
        <v>185</v>
      </c>
      <c r="E331" s="138" t="s">
        <v>1083</v>
      </c>
      <c r="F331" s="139" t="s">
        <v>1084</v>
      </c>
      <c r="G331" s="140" t="s">
        <v>488</v>
      </c>
      <c r="H331" s="141">
        <v>4.6109999999999998</v>
      </c>
      <c r="I331" s="142"/>
      <c r="J331" s="143">
        <f>ROUND(I331*H331,2)</f>
        <v>0</v>
      </c>
      <c r="K331" s="139" t="s">
        <v>189</v>
      </c>
      <c r="L331" s="33"/>
      <c r="M331" s="144" t="s">
        <v>1</v>
      </c>
      <c r="N331" s="145" t="s">
        <v>52</v>
      </c>
      <c r="P331" s="146">
        <f>O331*H331</f>
        <v>0</v>
      </c>
      <c r="Q331" s="146">
        <v>0</v>
      </c>
      <c r="R331" s="146">
        <f>Q331*H331</f>
        <v>0</v>
      </c>
      <c r="S331" s="146">
        <v>0</v>
      </c>
      <c r="T331" s="147">
        <f>S331*H331</f>
        <v>0</v>
      </c>
      <c r="AR331" s="148" t="s">
        <v>190</v>
      </c>
      <c r="AT331" s="148" t="s">
        <v>185</v>
      </c>
      <c r="AU331" s="148" t="s">
        <v>96</v>
      </c>
      <c r="AY331" s="17" t="s">
        <v>183</v>
      </c>
      <c r="BE331" s="149">
        <f>IF(N331="základní",J331,0)</f>
        <v>0</v>
      </c>
      <c r="BF331" s="149">
        <f>IF(N331="snížená",J331,0)</f>
        <v>0</v>
      </c>
      <c r="BG331" s="149">
        <f>IF(N331="zákl. přenesená",J331,0)</f>
        <v>0</v>
      </c>
      <c r="BH331" s="149">
        <f>IF(N331="sníž. přenesená",J331,0)</f>
        <v>0</v>
      </c>
      <c r="BI331" s="149">
        <f>IF(N331="nulová",J331,0)</f>
        <v>0</v>
      </c>
      <c r="BJ331" s="17" t="s">
        <v>94</v>
      </c>
      <c r="BK331" s="149">
        <f>ROUND(I331*H331,2)</f>
        <v>0</v>
      </c>
      <c r="BL331" s="17" t="s">
        <v>190</v>
      </c>
      <c r="BM331" s="148" t="s">
        <v>2651</v>
      </c>
    </row>
    <row r="332" spans="2:65" s="12" customFormat="1" ht="11.25">
      <c r="B332" s="150"/>
      <c r="D332" s="151" t="s">
        <v>192</v>
      </c>
      <c r="E332" s="152" t="s">
        <v>1</v>
      </c>
      <c r="F332" s="153" t="s">
        <v>2458</v>
      </c>
      <c r="H332" s="154">
        <v>2.38</v>
      </c>
      <c r="I332" s="155"/>
      <c r="L332" s="150"/>
      <c r="M332" s="156"/>
      <c r="T332" s="157"/>
      <c r="AT332" s="152" t="s">
        <v>192</v>
      </c>
      <c r="AU332" s="152" t="s">
        <v>96</v>
      </c>
      <c r="AV332" s="12" t="s">
        <v>96</v>
      </c>
      <c r="AW332" s="12" t="s">
        <v>42</v>
      </c>
      <c r="AX332" s="12" t="s">
        <v>87</v>
      </c>
      <c r="AY332" s="152" t="s">
        <v>183</v>
      </c>
    </row>
    <row r="333" spans="2:65" s="12" customFormat="1" ht="11.25">
      <c r="B333" s="150"/>
      <c r="D333" s="151" t="s">
        <v>192</v>
      </c>
      <c r="E333" s="152" t="s">
        <v>1</v>
      </c>
      <c r="F333" s="153" t="s">
        <v>2460</v>
      </c>
      <c r="H333" s="154">
        <v>6.8000000000000005E-2</v>
      </c>
      <c r="I333" s="155"/>
      <c r="L333" s="150"/>
      <c r="M333" s="156"/>
      <c r="T333" s="157"/>
      <c r="AT333" s="152" t="s">
        <v>192</v>
      </c>
      <c r="AU333" s="152" t="s">
        <v>96</v>
      </c>
      <c r="AV333" s="12" t="s">
        <v>96</v>
      </c>
      <c r="AW333" s="12" t="s">
        <v>42</v>
      </c>
      <c r="AX333" s="12" t="s">
        <v>87</v>
      </c>
      <c r="AY333" s="152" t="s">
        <v>183</v>
      </c>
    </row>
    <row r="334" spans="2:65" s="12" customFormat="1" ht="11.25">
      <c r="B334" s="150"/>
      <c r="D334" s="151" t="s">
        <v>192</v>
      </c>
      <c r="E334" s="152" t="s">
        <v>1</v>
      </c>
      <c r="F334" s="153" t="s">
        <v>2453</v>
      </c>
      <c r="H334" s="154">
        <v>0.126</v>
      </c>
      <c r="I334" s="155"/>
      <c r="L334" s="150"/>
      <c r="M334" s="156"/>
      <c r="T334" s="157"/>
      <c r="AT334" s="152" t="s">
        <v>192</v>
      </c>
      <c r="AU334" s="152" t="s">
        <v>96</v>
      </c>
      <c r="AV334" s="12" t="s">
        <v>96</v>
      </c>
      <c r="AW334" s="12" t="s">
        <v>42</v>
      </c>
      <c r="AX334" s="12" t="s">
        <v>87</v>
      </c>
      <c r="AY334" s="152" t="s">
        <v>183</v>
      </c>
    </row>
    <row r="335" spans="2:65" s="12" customFormat="1" ht="11.25">
      <c r="B335" s="150"/>
      <c r="D335" s="151" t="s">
        <v>192</v>
      </c>
      <c r="E335" s="152" t="s">
        <v>1</v>
      </c>
      <c r="F335" s="153" t="s">
        <v>2462</v>
      </c>
      <c r="H335" s="154">
        <v>2.0369999999999999</v>
      </c>
      <c r="I335" s="155"/>
      <c r="L335" s="150"/>
      <c r="M335" s="156"/>
      <c r="T335" s="157"/>
      <c r="AT335" s="152" t="s">
        <v>192</v>
      </c>
      <c r="AU335" s="152" t="s">
        <v>96</v>
      </c>
      <c r="AV335" s="12" t="s">
        <v>96</v>
      </c>
      <c r="AW335" s="12" t="s">
        <v>42</v>
      </c>
      <c r="AX335" s="12" t="s">
        <v>87</v>
      </c>
      <c r="AY335" s="152" t="s">
        <v>183</v>
      </c>
    </row>
    <row r="336" spans="2:65" s="15" customFormat="1" ht="11.25">
      <c r="B336" s="190"/>
      <c r="D336" s="151" t="s">
        <v>192</v>
      </c>
      <c r="E336" s="191" t="s">
        <v>1</v>
      </c>
      <c r="F336" s="192" t="s">
        <v>636</v>
      </c>
      <c r="H336" s="193">
        <v>4.6109999999999998</v>
      </c>
      <c r="I336" s="194"/>
      <c r="L336" s="190"/>
      <c r="M336" s="195"/>
      <c r="T336" s="196"/>
      <c r="AT336" s="191" t="s">
        <v>192</v>
      </c>
      <c r="AU336" s="191" t="s">
        <v>96</v>
      </c>
      <c r="AV336" s="15" t="s">
        <v>190</v>
      </c>
      <c r="AW336" s="15" t="s">
        <v>42</v>
      </c>
      <c r="AX336" s="15" t="s">
        <v>94</v>
      </c>
      <c r="AY336" s="191" t="s">
        <v>183</v>
      </c>
    </row>
    <row r="337" spans="2:65" s="1" customFormat="1" ht="16.5" customHeight="1">
      <c r="B337" s="33"/>
      <c r="C337" s="137" t="s">
        <v>401</v>
      </c>
      <c r="D337" s="137" t="s">
        <v>185</v>
      </c>
      <c r="E337" s="138" t="s">
        <v>1088</v>
      </c>
      <c r="F337" s="139" t="s">
        <v>1089</v>
      </c>
      <c r="G337" s="140" t="s">
        <v>488</v>
      </c>
      <c r="H337" s="141">
        <v>64.554000000000002</v>
      </c>
      <c r="I337" s="142"/>
      <c r="J337" s="143">
        <f>ROUND(I337*H337,2)</f>
        <v>0</v>
      </c>
      <c r="K337" s="139" t="s">
        <v>189</v>
      </c>
      <c r="L337" s="33"/>
      <c r="M337" s="144" t="s">
        <v>1</v>
      </c>
      <c r="N337" s="145" t="s">
        <v>52</v>
      </c>
      <c r="P337" s="146">
        <f>O337*H337</f>
        <v>0</v>
      </c>
      <c r="Q337" s="146">
        <v>0</v>
      </c>
      <c r="R337" s="146">
        <f>Q337*H337</f>
        <v>0</v>
      </c>
      <c r="S337" s="146">
        <v>0</v>
      </c>
      <c r="T337" s="147">
        <f>S337*H337</f>
        <v>0</v>
      </c>
      <c r="AR337" s="148" t="s">
        <v>190</v>
      </c>
      <c r="AT337" s="148" t="s">
        <v>185</v>
      </c>
      <c r="AU337" s="148" t="s">
        <v>96</v>
      </c>
      <c r="AY337" s="17" t="s">
        <v>183</v>
      </c>
      <c r="BE337" s="149">
        <f>IF(N337="základní",J337,0)</f>
        <v>0</v>
      </c>
      <c r="BF337" s="149">
        <f>IF(N337="snížená",J337,0)</f>
        <v>0</v>
      </c>
      <c r="BG337" s="149">
        <f>IF(N337="zákl. přenesená",J337,0)</f>
        <v>0</v>
      </c>
      <c r="BH337" s="149">
        <f>IF(N337="sníž. přenesená",J337,0)</f>
        <v>0</v>
      </c>
      <c r="BI337" s="149">
        <f>IF(N337="nulová",J337,0)</f>
        <v>0</v>
      </c>
      <c r="BJ337" s="17" t="s">
        <v>94</v>
      </c>
      <c r="BK337" s="149">
        <f>ROUND(I337*H337,2)</f>
        <v>0</v>
      </c>
      <c r="BL337" s="17" t="s">
        <v>190</v>
      </c>
      <c r="BM337" s="148" t="s">
        <v>2652</v>
      </c>
    </row>
    <row r="338" spans="2:65" s="13" customFormat="1" ht="11.25">
      <c r="B338" s="158"/>
      <c r="D338" s="151" t="s">
        <v>192</v>
      </c>
      <c r="E338" s="159" t="s">
        <v>1</v>
      </c>
      <c r="F338" s="160" t="s">
        <v>2653</v>
      </c>
      <c r="H338" s="159" t="s">
        <v>1</v>
      </c>
      <c r="I338" s="161"/>
      <c r="L338" s="158"/>
      <c r="M338" s="162"/>
      <c r="T338" s="163"/>
      <c r="AT338" s="159" t="s">
        <v>192</v>
      </c>
      <c r="AU338" s="159" t="s">
        <v>96</v>
      </c>
      <c r="AV338" s="13" t="s">
        <v>94</v>
      </c>
      <c r="AW338" s="13" t="s">
        <v>42</v>
      </c>
      <c r="AX338" s="13" t="s">
        <v>87</v>
      </c>
      <c r="AY338" s="159" t="s">
        <v>183</v>
      </c>
    </row>
    <row r="339" spans="2:65" s="12" customFormat="1" ht="11.25">
      <c r="B339" s="150"/>
      <c r="D339" s="151" t="s">
        <v>192</v>
      </c>
      <c r="E339" s="152" t="s">
        <v>1</v>
      </c>
      <c r="F339" s="153" t="s">
        <v>2654</v>
      </c>
      <c r="H339" s="154">
        <v>28.518000000000001</v>
      </c>
      <c r="I339" s="155"/>
      <c r="L339" s="150"/>
      <c r="M339" s="156"/>
      <c r="T339" s="157"/>
      <c r="AT339" s="152" t="s">
        <v>192</v>
      </c>
      <c r="AU339" s="152" t="s">
        <v>96</v>
      </c>
      <c r="AV339" s="12" t="s">
        <v>96</v>
      </c>
      <c r="AW339" s="12" t="s">
        <v>42</v>
      </c>
      <c r="AX339" s="12" t="s">
        <v>87</v>
      </c>
      <c r="AY339" s="152" t="s">
        <v>183</v>
      </c>
    </row>
    <row r="340" spans="2:65" s="13" customFormat="1" ht="11.25">
      <c r="B340" s="158"/>
      <c r="D340" s="151" t="s">
        <v>192</v>
      </c>
      <c r="E340" s="159" t="s">
        <v>1</v>
      </c>
      <c r="F340" s="160" t="s">
        <v>1435</v>
      </c>
      <c r="H340" s="159" t="s">
        <v>1</v>
      </c>
      <c r="I340" s="161"/>
      <c r="L340" s="158"/>
      <c r="M340" s="162"/>
      <c r="T340" s="163"/>
      <c r="AT340" s="159" t="s">
        <v>192</v>
      </c>
      <c r="AU340" s="159" t="s">
        <v>96</v>
      </c>
      <c r="AV340" s="13" t="s">
        <v>94</v>
      </c>
      <c r="AW340" s="13" t="s">
        <v>42</v>
      </c>
      <c r="AX340" s="13" t="s">
        <v>87</v>
      </c>
      <c r="AY340" s="159" t="s">
        <v>183</v>
      </c>
    </row>
    <row r="341" spans="2:65" s="12" customFormat="1" ht="11.25">
      <c r="B341" s="150"/>
      <c r="D341" s="151" t="s">
        <v>192</v>
      </c>
      <c r="E341" s="152" t="s">
        <v>1</v>
      </c>
      <c r="F341" s="153" t="s">
        <v>2655</v>
      </c>
      <c r="H341" s="154">
        <v>33.32</v>
      </c>
      <c r="I341" s="155"/>
      <c r="L341" s="150"/>
      <c r="M341" s="156"/>
      <c r="T341" s="157"/>
      <c r="AT341" s="152" t="s">
        <v>192</v>
      </c>
      <c r="AU341" s="152" t="s">
        <v>96</v>
      </c>
      <c r="AV341" s="12" t="s">
        <v>96</v>
      </c>
      <c r="AW341" s="12" t="s">
        <v>42</v>
      </c>
      <c r="AX341" s="12" t="s">
        <v>87</v>
      </c>
      <c r="AY341" s="152" t="s">
        <v>183</v>
      </c>
    </row>
    <row r="342" spans="2:65" s="12" customFormat="1" ht="11.25">
      <c r="B342" s="150"/>
      <c r="D342" s="151" t="s">
        <v>192</v>
      </c>
      <c r="E342" s="152" t="s">
        <v>1</v>
      </c>
      <c r="F342" s="153" t="s">
        <v>2656</v>
      </c>
      <c r="H342" s="154">
        <v>0.95199999999999996</v>
      </c>
      <c r="I342" s="155"/>
      <c r="L342" s="150"/>
      <c r="M342" s="156"/>
      <c r="T342" s="157"/>
      <c r="AT342" s="152" t="s">
        <v>192</v>
      </c>
      <c r="AU342" s="152" t="s">
        <v>96</v>
      </c>
      <c r="AV342" s="12" t="s">
        <v>96</v>
      </c>
      <c r="AW342" s="12" t="s">
        <v>42</v>
      </c>
      <c r="AX342" s="12" t="s">
        <v>87</v>
      </c>
      <c r="AY342" s="152" t="s">
        <v>183</v>
      </c>
    </row>
    <row r="343" spans="2:65" s="12" customFormat="1" ht="11.25">
      <c r="B343" s="150"/>
      <c r="D343" s="151" t="s">
        <v>192</v>
      </c>
      <c r="E343" s="152" t="s">
        <v>1</v>
      </c>
      <c r="F343" s="153" t="s">
        <v>2657</v>
      </c>
      <c r="H343" s="154">
        <v>1.764</v>
      </c>
      <c r="I343" s="155"/>
      <c r="L343" s="150"/>
      <c r="M343" s="156"/>
      <c r="T343" s="157"/>
      <c r="AT343" s="152" t="s">
        <v>192</v>
      </c>
      <c r="AU343" s="152" t="s">
        <v>96</v>
      </c>
      <c r="AV343" s="12" t="s">
        <v>96</v>
      </c>
      <c r="AW343" s="12" t="s">
        <v>42</v>
      </c>
      <c r="AX343" s="12" t="s">
        <v>87</v>
      </c>
      <c r="AY343" s="152" t="s">
        <v>183</v>
      </c>
    </row>
    <row r="344" spans="2:65" s="15" customFormat="1" ht="11.25">
      <c r="B344" s="190"/>
      <c r="D344" s="151" t="s">
        <v>192</v>
      </c>
      <c r="E344" s="191" t="s">
        <v>1</v>
      </c>
      <c r="F344" s="192" t="s">
        <v>636</v>
      </c>
      <c r="H344" s="193">
        <v>64.554000000000002</v>
      </c>
      <c r="I344" s="194"/>
      <c r="L344" s="190"/>
      <c r="M344" s="195"/>
      <c r="T344" s="196"/>
      <c r="AT344" s="191" t="s">
        <v>192</v>
      </c>
      <c r="AU344" s="191" t="s">
        <v>96</v>
      </c>
      <c r="AV344" s="15" t="s">
        <v>190</v>
      </c>
      <c r="AW344" s="15" t="s">
        <v>42</v>
      </c>
      <c r="AX344" s="15" t="s">
        <v>94</v>
      </c>
      <c r="AY344" s="191" t="s">
        <v>183</v>
      </c>
    </row>
    <row r="345" spans="2:65" s="1" customFormat="1" ht="16.5" customHeight="1">
      <c r="B345" s="33"/>
      <c r="C345" s="137" t="s">
        <v>408</v>
      </c>
      <c r="D345" s="137" t="s">
        <v>185</v>
      </c>
      <c r="E345" s="138" t="s">
        <v>1094</v>
      </c>
      <c r="F345" s="139" t="s">
        <v>1095</v>
      </c>
      <c r="G345" s="140" t="s">
        <v>488</v>
      </c>
      <c r="H345" s="141">
        <v>0.125</v>
      </c>
      <c r="I345" s="142"/>
      <c r="J345" s="143">
        <f>ROUND(I345*H345,2)</f>
        <v>0</v>
      </c>
      <c r="K345" s="139" t="s">
        <v>189</v>
      </c>
      <c r="L345" s="33"/>
      <c r="M345" s="144" t="s">
        <v>1</v>
      </c>
      <c r="N345" s="145" t="s">
        <v>52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AR345" s="148" t="s">
        <v>190</v>
      </c>
      <c r="AT345" s="148" t="s">
        <v>185</v>
      </c>
      <c r="AU345" s="148" t="s">
        <v>96</v>
      </c>
      <c r="AY345" s="17" t="s">
        <v>183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7" t="s">
        <v>94</v>
      </c>
      <c r="BK345" s="149">
        <f>ROUND(I345*H345,2)</f>
        <v>0</v>
      </c>
      <c r="BL345" s="17" t="s">
        <v>190</v>
      </c>
      <c r="BM345" s="148" t="s">
        <v>2658</v>
      </c>
    </row>
    <row r="346" spans="2:65" s="12" customFormat="1" ht="11.25">
      <c r="B346" s="150"/>
      <c r="D346" s="151" t="s">
        <v>192</v>
      </c>
      <c r="E346" s="152" t="s">
        <v>1</v>
      </c>
      <c r="F346" s="153" t="s">
        <v>2455</v>
      </c>
      <c r="H346" s="154">
        <v>0.125</v>
      </c>
      <c r="I346" s="155"/>
      <c r="L346" s="150"/>
      <c r="M346" s="156"/>
      <c r="T346" s="157"/>
      <c r="AT346" s="152" t="s">
        <v>192</v>
      </c>
      <c r="AU346" s="152" t="s">
        <v>96</v>
      </c>
      <c r="AV346" s="12" t="s">
        <v>96</v>
      </c>
      <c r="AW346" s="12" t="s">
        <v>42</v>
      </c>
      <c r="AX346" s="12" t="s">
        <v>94</v>
      </c>
      <c r="AY346" s="152" t="s">
        <v>183</v>
      </c>
    </row>
    <row r="347" spans="2:65" s="1" customFormat="1" ht="16.5" customHeight="1">
      <c r="B347" s="33"/>
      <c r="C347" s="137" t="s">
        <v>414</v>
      </c>
      <c r="D347" s="137" t="s">
        <v>185</v>
      </c>
      <c r="E347" s="138" t="s">
        <v>1102</v>
      </c>
      <c r="F347" s="139" t="s">
        <v>1103</v>
      </c>
      <c r="G347" s="140" t="s">
        <v>488</v>
      </c>
      <c r="H347" s="141">
        <v>1.75</v>
      </c>
      <c r="I347" s="142"/>
      <c r="J347" s="143">
        <f>ROUND(I347*H347,2)</f>
        <v>0</v>
      </c>
      <c r="K347" s="139" t="s">
        <v>189</v>
      </c>
      <c r="L347" s="33"/>
      <c r="M347" s="144" t="s">
        <v>1</v>
      </c>
      <c r="N347" s="145" t="s">
        <v>52</v>
      </c>
      <c r="P347" s="146">
        <f>O347*H347</f>
        <v>0</v>
      </c>
      <c r="Q347" s="146">
        <v>0</v>
      </c>
      <c r="R347" s="146">
        <f>Q347*H347</f>
        <v>0</v>
      </c>
      <c r="S347" s="146">
        <v>0</v>
      </c>
      <c r="T347" s="147">
        <f>S347*H347</f>
        <v>0</v>
      </c>
      <c r="AR347" s="148" t="s">
        <v>190</v>
      </c>
      <c r="AT347" s="148" t="s">
        <v>185</v>
      </c>
      <c r="AU347" s="148" t="s">
        <v>96</v>
      </c>
      <c r="AY347" s="17" t="s">
        <v>183</v>
      </c>
      <c r="BE347" s="149">
        <f>IF(N347="základní",J347,0)</f>
        <v>0</v>
      </c>
      <c r="BF347" s="149">
        <f>IF(N347="snížená",J347,0)</f>
        <v>0</v>
      </c>
      <c r="BG347" s="149">
        <f>IF(N347="zákl. přenesená",J347,0)</f>
        <v>0</v>
      </c>
      <c r="BH347" s="149">
        <f>IF(N347="sníž. přenesená",J347,0)</f>
        <v>0</v>
      </c>
      <c r="BI347" s="149">
        <f>IF(N347="nulová",J347,0)</f>
        <v>0</v>
      </c>
      <c r="BJ347" s="17" t="s">
        <v>94</v>
      </c>
      <c r="BK347" s="149">
        <f>ROUND(I347*H347,2)</f>
        <v>0</v>
      </c>
      <c r="BL347" s="17" t="s">
        <v>190</v>
      </c>
      <c r="BM347" s="148" t="s">
        <v>2659</v>
      </c>
    </row>
    <row r="348" spans="2:65" s="13" customFormat="1" ht="11.25">
      <c r="B348" s="158"/>
      <c r="D348" s="151" t="s">
        <v>192</v>
      </c>
      <c r="E348" s="159" t="s">
        <v>1</v>
      </c>
      <c r="F348" s="160" t="s">
        <v>1435</v>
      </c>
      <c r="H348" s="159" t="s">
        <v>1</v>
      </c>
      <c r="I348" s="161"/>
      <c r="L348" s="158"/>
      <c r="M348" s="162"/>
      <c r="T348" s="163"/>
      <c r="AT348" s="159" t="s">
        <v>192</v>
      </c>
      <c r="AU348" s="159" t="s">
        <v>96</v>
      </c>
      <c r="AV348" s="13" t="s">
        <v>94</v>
      </c>
      <c r="AW348" s="13" t="s">
        <v>42</v>
      </c>
      <c r="AX348" s="13" t="s">
        <v>87</v>
      </c>
      <c r="AY348" s="159" t="s">
        <v>183</v>
      </c>
    </row>
    <row r="349" spans="2:65" s="12" customFormat="1" ht="11.25">
      <c r="B349" s="150"/>
      <c r="D349" s="151" t="s">
        <v>192</v>
      </c>
      <c r="E349" s="152" t="s">
        <v>1</v>
      </c>
      <c r="F349" s="153" t="s">
        <v>2660</v>
      </c>
      <c r="H349" s="154">
        <v>1.75</v>
      </c>
      <c r="I349" s="155"/>
      <c r="L349" s="150"/>
      <c r="M349" s="156"/>
      <c r="T349" s="157"/>
      <c r="AT349" s="152" t="s">
        <v>192</v>
      </c>
      <c r="AU349" s="152" t="s">
        <v>96</v>
      </c>
      <c r="AV349" s="12" t="s">
        <v>96</v>
      </c>
      <c r="AW349" s="12" t="s">
        <v>42</v>
      </c>
      <c r="AX349" s="12" t="s">
        <v>94</v>
      </c>
      <c r="AY349" s="152" t="s">
        <v>183</v>
      </c>
    </row>
    <row r="350" spans="2:65" s="1" customFormat="1" ht="16.5" customHeight="1">
      <c r="B350" s="33"/>
      <c r="C350" s="137" t="s">
        <v>418</v>
      </c>
      <c r="D350" s="137" t="s">
        <v>185</v>
      </c>
      <c r="E350" s="138" t="s">
        <v>2661</v>
      </c>
      <c r="F350" s="139" t="s">
        <v>2662</v>
      </c>
      <c r="G350" s="140" t="s">
        <v>488</v>
      </c>
      <c r="H350" s="141">
        <v>5.3</v>
      </c>
      <c r="I350" s="142"/>
      <c r="J350" s="143">
        <f>ROUND(I350*H350,2)</f>
        <v>0</v>
      </c>
      <c r="K350" s="139" t="s">
        <v>189</v>
      </c>
      <c r="L350" s="33"/>
      <c r="M350" s="144" t="s">
        <v>1</v>
      </c>
      <c r="N350" s="145" t="s">
        <v>52</v>
      </c>
      <c r="P350" s="146">
        <f>O350*H350</f>
        <v>0</v>
      </c>
      <c r="Q350" s="146">
        <v>0</v>
      </c>
      <c r="R350" s="146">
        <f>Q350*H350</f>
        <v>0</v>
      </c>
      <c r="S350" s="146">
        <v>0</v>
      </c>
      <c r="T350" s="147">
        <f>S350*H350</f>
        <v>0</v>
      </c>
      <c r="AR350" s="148" t="s">
        <v>190</v>
      </c>
      <c r="AT350" s="148" t="s">
        <v>185</v>
      </c>
      <c r="AU350" s="148" t="s">
        <v>96</v>
      </c>
      <c r="AY350" s="17" t="s">
        <v>183</v>
      </c>
      <c r="BE350" s="149">
        <f>IF(N350="základní",J350,0)</f>
        <v>0</v>
      </c>
      <c r="BF350" s="149">
        <f>IF(N350="snížená",J350,0)</f>
        <v>0</v>
      </c>
      <c r="BG350" s="149">
        <f>IF(N350="zákl. přenesená",J350,0)</f>
        <v>0</v>
      </c>
      <c r="BH350" s="149">
        <f>IF(N350="sníž. přenesená",J350,0)</f>
        <v>0</v>
      </c>
      <c r="BI350" s="149">
        <f>IF(N350="nulová",J350,0)</f>
        <v>0</v>
      </c>
      <c r="BJ350" s="17" t="s">
        <v>94</v>
      </c>
      <c r="BK350" s="149">
        <f>ROUND(I350*H350,2)</f>
        <v>0</v>
      </c>
      <c r="BL350" s="17" t="s">
        <v>190</v>
      </c>
      <c r="BM350" s="148" t="s">
        <v>2663</v>
      </c>
    </row>
    <row r="351" spans="2:65" s="12" customFormat="1" ht="11.25">
      <c r="B351" s="150"/>
      <c r="D351" s="151" t="s">
        <v>192</v>
      </c>
      <c r="E351" s="152" t="s">
        <v>1</v>
      </c>
      <c r="F351" s="153" t="s">
        <v>2437</v>
      </c>
      <c r="H351" s="154">
        <v>5.16</v>
      </c>
      <c r="I351" s="155"/>
      <c r="L351" s="150"/>
      <c r="M351" s="156"/>
      <c r="T351" s="157"/>
      <c r="AT351" s="152" t="s">
        <v>192</v>
      </c>
      <c r="AU351" s="152" t="s">
        <v>96</v>
      </c>
      <c r="AV351" s="12" t="s">
        <v>96</v>
      </c>
      <c r="AW351" s="12" t="s">
        <v>42</v>
      </c>
      <c r="AX351" s="12" t="s">
        <v>87</v>
      </c>
      <c r="AY351" s="152" t="s">
        <v>183</v>
      </c>
    </row>
    <row r="352" spans="2:65" s="12" customFormat="1" ht="11.25">
      <c r="B352" s="150"/>
      <c r="D352" s="151" t="s">
        <v>192</v>
      </c>
      <c r="E352" s="152" t="s">
        <v>1</v>
      </c>
      <c r="F352" s="153" t="s">
        <v>2435</v>
      </c>
      <c r="H352" s="154">
        <v>0.14000000000000001</v>
      </c>
      <c r="I352" s="155"/>
      <c r="L352" s="150"/>
      <c r="M352" s="156"/>
      <c r="T352" s="157"/>
      <c r="AT352" s="152" t="s">
        <v>192</v>
      </c>
      <c r="AU352" s="152" t="s">
        <v>96</v>
      </c>
      <c r="AV352" s="12" t="s">
        <v>96</v>
      </c>
      <c r="AW352" s="12" t="s">
        <v>42</v>
      </c>
      <c r="AX352" s="12" t="s">
        <v>87</v>
      </c>
      <c r="AY352" s="152" t="s">
        <v>183</v>
      </c>
    </row>
    <row r="353" spans="2:65" s="15" customFormat="1" ht="11.25">
      <c r="B353" s="190"/>
      <c r="D353" s="151" t="s">
        <v>192</v>
      </c>
      <c r="E353" s="191" t="s">
        <v>1</v>
      </c>
      <c r="F353" s="192" t="s">
        <v>636</v>
      </c>
      <c r="H353" s="193">
        <v>5.3</v>
      </c>
      <c r="I353" s="194"/>
      <c r="L353" s="190"/>
      <c r="M353" s="195"/>
      <c r="T353" s="196"/>
      <c r="AT353" s="191" t="s">
        <v>192</v>
      </c>
      <c r="AU353" s="191" t="s">
        <v>96</v>
      </c>
      <c r="AV353" s="15" t="s">
        <v>190</v>
      </c>
      <c r="AW353" s="15" t="s">
        <v>42</v>
      </c>
      <c r="AX353" s="15" t="s">
        <v>94</v>
      </c>
      <c r="AY353" s="191" t="s">
        <v>183</v>
      </c>
    </row>
    <row r="354" spans="2:65" s="1" customFormat="1" ht="16.5" customHeight="1">
      <c r="B354" s="33"/>
      <c r="C354" s="137" t="s">
        <v>423</v>
      </c>
      <c r="D354" s="137" t="s">
        <v>185</v>
      </c>
      <c r="E354" s="138" t="s">
        <v>2664</v>
      </c>
      <c r="F354" s="139" t="s">
        <v>2665</v>
      </c>
      <c r="G354" s="140" t="s">
        <v>488</v>
      </c>
      <c r="H354" s="141">
        <v>74.2</v>
      </c>
      <c r="I354" s="142"/>
      <c r="J354" s="143">
        <f>ROUND(I354*H354,2)</f>
        <v>0</v>
      </c>
      <c r="K354" s="139" t="s">
        <v>189</v>
      </c>
      <c r="L354" s="33"/>
      <c r="M354" s="144" t="s">
        <v>1</v>
      </c>
      <c r="N354" s="145" t="s">
        <v>52</v>
      </c>
      <c r="P354" s="146">
        <f>O354*H354</f>
        <v>0</v>
      </c>
      <c r="Q354" s="146">
        <v>0</v>
      </c>
      <c r="R354" s="146">
        <f>Q354*H354</f>
        <v>0</v>
      </c>
      <c r="S354" s="146">
        <v>0</v>
      </c>
      <c r="T354" s="147">
        <f>S354*H354</f>
        <v>0</v>
      </c>
      <c r="AR354" s="148" t="s">
        <v>190</v>
      </c>
      <c r="AT354" s="148" t="s">
        <v>185</v>
      </c>
      <c r="AU354" s="148" t="s">
        <v>96</v>
      </c>
      <c r="AY354" s="17" t="s">
        <v>183</v>
      </c>
      <c r="BE354" s="149">
        <f>IF(N354="základní",J354,0)</f>
        <v>0</v>
      </c>
      <c r="BF354" s="149">
        <f>IF(N354="snížená",J354,0)</f>
        <v>0</v>
      </c>
      <c r="BG354" s="149">
        <f>IF(N354="zákl. přenesená",J354,0)</f>
        <v>0</v>
      </c>
      <c r="BH354" s="149">
        <f>IF(N354="sníž. přenesená",J354,0)</f>
        <v>0</v>
      </c>
      <c r="BI354" s="149">
        <f>IF(N354="nulová",J354,0)</f>
        <v>0</v>
      </c>
      <c r="BJ354" s="17" t="s">
        <v>94</v>
      </c>
      <c r="BK354" s="149">
        <f>ROUND(I354*H354,2)</f>
        <v>0</v>
      </c>
      <c r="BL354" s="17" t="s">
        <v>190</v>
      </c>
      <c r="BM354" s="148" t="s">
        <v>2666</v>
      </c>
    </row>
    <row r="355" spans="2:65" s="13" customFormat="1" ht="11.25">
      <c r="B355" s="158"/>
      <c r="D355" s="151" t="s">
        <v>192</v>
      </c>
      <c r="E355" s="159" t="s">
        <v>1</v>
      </c>
      <c r="F355" s="160" t="s">
        <v>1435</v>
      </c>
      <c r="H355" s="159" t="s">
        <v>1</v>
      </c>
      <c r="I355" s="161"/>
      <c r="L355" s="158"/>
      <c r="M355" s="162"/>
      <c r="T355" s="163"/>
      <c r="AT355" s="159" t="s">
        <v>192</v>
      </c>
      <c r="AU355" s="159" t="s">
        <v>96</v>
      </c>
      <c r="AV355" s="13" t="s">
        <v>94</v>
      </c>
      <c r="AW355" s="13" t="s">
        <v>42</v>
      </c>
      <c r="AX355" s="13" t="s">
        <v>87</v>
      </c>
      <c r="AY355" s="159" t="s">
        <v>183</v>
      </c>
    </row>
    <row r="356" spans="2:65" s="12" customFormat="1" ht="11.25">
      <c r="B356" s="150"/>
      <c r="D356" s="151" t="s">
        <v>192</v>
      </c>
      <c r="E356" s="152" t="s">
        <v>1</v>
      </c>
      <c r="F356" s="153" t="s">
        <v>2667</v>
      </c>
      <c r="H356" s="154">
        <v>72.239999999999995</v>
      </c>
      <c r="I356" s="155"/>
      <c r="L356" s="150"/>
      <c r="M356" s="156"/>
      <c r="T356" s="157"/>
      <c r="AT356" s="152" t="s">
        <v>192</v>
      </c>
      <c r="AU356" s="152" t="s">
        <v>96</v>
      </c>
      <c r="AV356" s="12" t="s">
        <v>96</v>
      </c>
      <c r="AW356" s="12" t="s">
        <v>42</v>
      </c>
      <c r="AX356" s="12" t="s">
        <v>87</v>
      </c>
      <c r="AY356" s="152" t="s">
        <v>183</v>
      </c>
    </row>
    <row r="357" spans="2:65" s="13" customFormat="1" ht="11.25">
      <c r="B357" s="158"/>
      <c r="D357" s="151" t="s">
        <v>192</v>
      </c>
      <c r="E357" s="159" t="s">
        <v>1</v>
      </c>
      <c r="F357" s="160" t="s">
        <v>2668</v>
      </c>
      <c r="H357" s="159" t="s">
        <v>1</v>
      </c>
      <c r="I357" s="161"/>
      <c r="L357" s="158"/>
      <c r="M357" s="162"/>
      <c r="T357" s="163"/>
      <c r="AT357" s="159" t="s">
        <v>192</v>
      </c>
      <c r="AU357" s="159" t="s">
        <v>96</v>
      </c>
      <c r="AV357" s="13" t="s">
        <v>94</v>
      </c>
      <c r="AW357" s="13" t="s">
        <v>42</v>
      </c>
      <c r="AX357" s="13" t="s">
        <v>87</v>
      </c>
      <c r="AY357" s="159" t="s">
        <v>183</v>
      </c>
    </row>
    <row r="358" spans="2:65" s="12" customFormat="1" ht="11.25">
      <c r="B358" s="150"/>
      <c r="D358" s="151" t="s">
        <v>192</v>
      </c>
      <c r="E358" s="152" t="s">
        <v>1</v>
      </c>
      <c r="F358" s="153" t="s">
        <v>2669</v>
      </c>
      <c r="H358" s="154">
        <v>1.96</v>
      </c>
      <c r="I358" s="155"/>
      <c r="L358" s="150"/>
      <c r="M358" s="156"/>
      <c r="T358" s="157"/>
      <c r="AT358" s="152" t="s">
        <v>192</v>
      </c>
      <c r="AU358" s="152" t="s">
        <v>96</v>
      </c>
      <c r="AV358" s="12" t="s">
        <v>96</v>
      </c>
      <c r="AW358" s="12" t="s">
        <v>42</v>
      </c>
      <c r="AX358" s="12" t="s">
        <v>87</v>
      </c>
      <c r="AY358" s="152" t="s">
        <v>183</v>
      </c>
    </row>
    <row r="359" spans="2:65" s="15" customFormat="1" ht="11.25">
      <c r="B359" s="190"/>
      <c r="D359" s="151" t="s">
        <v>192</v>
      </c>
      <c r="E359" s="191" t="s">
        <v>1</v>
      </c>
      <c r="F359" s="192" t="s">
        <v>636</v>
      </c>
      <c r="H359" s="193">
        <v>74.2</v>
      </c>
      <c r="I359" s="194"/>
      <c r="L359" s="190"/>
      <c r="M359" s="195"/>
      <c r="T359" s="196"/>
      <c r="AT359" s="191" t="s">
        <v>192</v>
      </c>
      <c r="AU359" s="191" t="s">
        <v>96</v>
      </c>
      <c r="AV359" s="15" t="s">
        <v>190</v>
      </c>
      <c r="AW359" s="15" t="s">
        <v>42</v>
      </c>
      <c r="AX359" s="15" t="s">
        <v>94</v>
      </c>
      <c r="AY359" s="191" t="s">
        <v>183</v>
      </c>
    </row>
    <row r="360" spans="2:65" s="1" customFormat="1" ht="16.5" customHeight="1">
      <c r="B360" s="33"/>
      <c r="C360" s="137" t="s">
        <v>428</v>
      </c>
      <c r="D360" s="137" t="s">
        <v>185</v>
      </c>
      <c r="E360" s="138" t="s">
        <v>1446</v>
      </c>
      <c r="F360" s="139" t="s">
        <v>1447</v>
      </c>
      <c r="G360" s="140" t="s">
        <v>488</v>
      </c>
      <c r="H360" s="141">
        <v>2.5739999999999998</v>
      </c>
      <c r="I360" s="142"/>
      <c r="J360" s="143">
        <f>ROUND(I360*H360,2)</f>
        <v>0</v>
      </c>
      <c r="K360" s="139" t="s">
        <v>189</v>
      </c>
      <c r="L360" s="33"/>
      <c r="M360" s="144" t="s">
        <v>1</v>
      </c>
      <c r="N360" s="145" t="s">
        <v>52</v>
      </c>
      <c r="P360" s="146">
        <f>O360*H360</f>
        <v>0</v>
      </c>
      <c r="Q360" s="146">
        <v>0</v>
      </c>
      <c r="R360" s="146">
        <f>Q360*H360</f>
        <v>0</v>
      </c>
      <c r="S360" s="146">
        <v>0</v>
      </c>
      <c r="T360" s="147">
        <f>S360*H360</f>
        <v>0</v>
      </c>
      <c r="AR360" s="148" t="s">
        <v>190</v>
      </c>
      <c r="AT360" s="148" t="s">
        <v>185</v>
      </c>
      <c r="AU360" s="148" t="s">
        <v>96</v>
      </c>
      <c r="AY360" s="17" t="s">
        <v>183</v>
      </c>
      <c r="BE360" s="149">
        <f>IF(N360="základní",J360,0)</f>
        <v>0</v>
      </c>
      <c r="BF360" s="149">
        <f>IF(N360="snížená",J360,0)</f>
        <v>0</v>
      </c>
      <c r="BG360" s="149">
        <f>IF(N360="zákl. přenesená",J360,0)</f>
        <v>0</v>
      </c>
      <c r="BH360" s="149">
        <f>IF(N360="sníž. přenesená",J360,0)</f>
        <v>0</v>
      </c>
      <c r="BI360" s="149">
        <f>IF(N360="nulová",J360,0)</f>
        <v>0</v>
      </c>
      <c r="BJ360" s="17" t="s">
        <v>94</v>
      </c>
      <c r="BK360" s="149">
        <f>ROUND(I360*H360,2)</f>
        <v>0</v>
      </c>
      <c r="BL360" s="17" t="s">
        <v>190</v>
      </c>
      <c r="BM360" s="148" t="s">
        <v>2670</v>
      </c>
    </row>
    <row r="361" spans="2:65" s="12" customFormat="1" ht="11.25">
      <c r="B361" s="150"/>
      <c r="D361" s="151" t="s">
        <v>192</v>
      </c>
      <c r="E361" s="152" t="s">
        <v>1</v>
      </c>
      <c r="F361" s="153" t="s">
        <v>2458</v>
      </c>
      <c r="H361" s="154">
        <v>2.38</v>
      </c>
      <c r="I361" s="155"/>
      <c r="L361" s="150"/>
      <c r="M361" s="156"/>
      <c r="T361" s="157"/>
      <c r="AT361" s="152" t="s">
        <v>192</v>
      </c>
      <c r="AU361" s="152" t="s">
        <v>96</v>
      </c>
      <c r="AV361" s="12" t="s">
        <v>96</v>
      </c>
      <c r="AW361" s="12" t="s">
        <v>42</v>
      </c>
      <c r="AX361" s="12" t="s">
        <v>87</v>
      </c>
      <c r="AY361" s="152" t="s">
        <v>183</v>
      </c>
    </row>
    <row r="362" spans="2:65" s="12" customFormat="1" ht="11.25">
      <c r="B362" s="150"/>
      <c r="D362" s="151" t="s">
        <v>192</v>
      </c>
      <c r="E362" s="152" t="s">
        <v>1</v>
      </c>
      <c r="F362" s="153" t="s">
        <v>2460</v>
      </c>
      <c r="H362" s="154">
        <v>6.8000000000000005E-2</v>
      </c>
      <c r="I362" s="155"/>
      <c r="L362" s="150"/>
      <c r="M362" s="156"/>
      <c r="T362" s="157"/>
      <c r="AT362" s="152" t="s">
        <v>192</v>
      </c>
      <c r="AU362" s="152" t="s">
        <v>96</v>
      </c>
      <c r="AV362" s="12" t="s">
        <v>96</v>
      </c>
      <c r="AW362" s="12" t="s">
        <v>42</v>
      </c>
      <c r="AX362" s="12" t="s">
        <v>87</v>
      </c>
      <c r="AY362" s="152" t="s">
        <v>183</v>
      </c>
    </row>
    <row r="363" spans="2:65" s="12" customFormat="1" ht="11.25">
      <c r="B363" s="150"/>
      <c r="D363" s="151" t="s">
        <v>192</v>
      </c>
      <c r="E363" s="152" t="s">
        <v>1</v>
      </c>
      <c r="F363" s="153" t="s">
        <v>2453</v>
      </c>
      <c r="H363" s="154">
        <v>0.126</v>
      </c>
      <c r="I363" s="155"/>
      <c r="L363" s="150"/>
      <c r="M363" s="156"/>
      <c r="T363" s="157"/>
      <c r="AT363" s="152" t="s">
        <v>192</v>
      </c>
      <c r="AU363" s="152" t="s">
        <v>96</v>
      </c>
      <c r="AV363" s="12" t="s">
        <v>96</v>
      </c>
      <c r="AW363" s="12" t="s">
        <v>42</v>
      </c>
      <c r="AX363" s="12" t="s">
        <v>87</v>
      </c>
      <c r="AY363" s="152" t="s">
        <v>183</v>
      </c>
    </row>
    <row r="364" spans="2:65" s="15" customFormat="1" ht="11.25">
      <c r="B364" s="190"/>
      <c r="D364" s="151" t="s">
        <v>192</v>
      </c>
      <c r="E364" s="191" t="s">
        <v>1</v>
      </c>
      <c r="F364" s="192" t="s">
        <v>636</v>
      </c>
      <c r="H364" s="193">
        <v>2.5739999999999998</v>
      </c>
      <c r="I364" s="194"/>
      <c r="L364" s="190"/>
      <c r="M364" s="195"/>
      <c r="T364" s="196"/>
      <c r="AT364" s="191" t="s">
        <v>192</v>
      </c>
      <c r="AU364" s="191" t="s">
        <v>96</v>
      </c>
      <c r="AV364" s="15" t="s">
        <v>190</v>
      </c>
      <c r="AW364" s="15" t="s">
        <v>42</v>
      </c>
      <c r="AX364" s="15" t="s">
        <v>94</v>
      </c>
      <c r="AY364" s="191" t="s">
        <v>183</v>
      </c>
    </row>
    <row r="365" spans="2:65" s="1" customFormat="1" ht="16.5" customHeight="1">
      <c r="B365" s="33"/>
      <c r="C365" s="137" t="s">
        <v>433</v>
      </c>
      <c r="D365" s="137" t="s">
        <v>185</v>
      </c>
      <c r="E365" s="138" t="s">
        <v>1443</v>
      </c>
      <c r="F365" s="139" t="s">
        <v>1444</v>
      </c>
      <c r="G365" s="140" t="s">
        <v>488</v>
      </c>
      <c r="H365" s="141">
        <v>0.125</v>
      </c>
      <c r="I365" s="142"/>
      <c r="J365" s="143">
        <f>ROUND(I365*H365,2)</f>
        <v>0</v>
      </c>
      <c r="K365" s="139" t="s">
        <v>705</v>
      </c>
      <c r="L365" s="33"/>
      <c r="M365" s="144" t="s">
        <v>1</v>
      </c>
      <c r="N365" s="145" t="s">
        <v>52</v>
      </c>
      <c r="P365" s="146">
        <f>O365*H365</f>
        <v>0</v>
      </c>
      <c r="Q365" s="146">
        <v>0</v>
      </c>
      <c r="R365" s="146">
        <f>Q365*H365</f>
        <v>0</v>
      </c>
      <c r="S365" s="146">
        <v>0</v>
      </c>
      <c r="T365" s="147">
        <f>S365*H365</f>
        <v>0</v>
      </c>
      <c r="AR365" s="148" t="s">
        <v>190</v>
      </c>
      <c r="AT365" s="148" t="s">
        <v>185</v>
      </c>
      <c r="AU365" s="148" t="s">
        <v>96</v>
      </c>
      <c r="AY365" s="17" t="s">
        <v>183</v>
      </c>
      <c r="BE365" s="149">
        <f>IF(N365="základní",J365,0)</f>
        <v>0</v>
      </c>
      <c r="BF365" s="149">
        <f>IF(N365="snížená",J365,0)</f>
        <v>0</v>
      </c>
      <c r="BG365" s="149">
        <f>IF(N365="zákl. přenesená",J365,0)</f>
        <v>0</v>
      </c>
      <c r="BH365" s="149">
        <f>IF(N365="sníž. přenesená",J365,0)</f>
        <v>0</v>
      </c>
      <c r="BI365" s="149">
        <f>IF(N365="nulová",J365,0)</f>
        <v>0</v>
      </c>
      <c r="BJ365" s="17" t="s">
        <v>94</v>
      </c>
      <c r="BK365" s="149">
        <f>ROUND(I365*H365,2)</f>
        <v>0</v>
      </c>
      <c r="BL365" s="17" t="s">
        <v>190</v>
      </c>
      <c r="BM365" s="148" t="s">
        <v>2671</v>
      </c>
    </row>
    <row r="366" spans="2:65" s="12" customFormat="1" ht="11.25">
      <c r="B366" s="150"/>
      <c r="D366" s="151" t="s">
        <v>192</v>
      </c>
      <c r="E366" s="152" t="s">
        <v>1</v>
      </c>
      <c r="F366" s="153" t="s">
        <v>2455</v>
      </c>
      <c r="H366" s="154">
        <v>0.125</v>
      </c>
      <c r="I366" s="155"/>
      <c r="L366" s="150"/>
      <c r="M366" s="156"/>
      <c r="T366" s="157"/>
      <c r="AT366" s="152" t="s">
        <v>192</v>
      </c>
      <c r="AU366" s="152" t="s">
        <v>96</v>
      </c>
      <c r="AV366" s="12" t="s">
        <v>96</v>
      </c>
      <c r="AW366" s="12" t="s">
        <v>42</v>
      </c>
      <c r="AX366" s="12" t="s">
        <v>94</v>
      </c>
      <c r="AY366" s="152" t="s">
        <v>183</v>
      </c>
    </row>
    <row r="367" spans="2:65" s="1" customFormat="1" ht="16.5" customHeight="1">
      <c r="B367" s="33"/>
      <c r="C367" s="137" t="s">
        <v>438</v>
      </c>
      <c r="D367" s="137" t="s">
        <v>185</v>
      </c>
      <c r="E367" s="138" t="s">
        <v>2672</v>
      </c>
      <c r="F367" s="139" t="s">
        <v>2673</v>
      </c>
      <c r="G367" s="140" t="s">
        <v>488</v>
      </c>
      <c r="H367" s="141">
        <v>0.14000000000000001</v>
      </c>
      <c r="I367" s="142"/>
      <c r="J367" s="143">
        <f>ROUND(I367*H367,2)</f>
        <v>0</v>
      </c>
      <c r="K367" s="139" t="s">
        <v>189</v>
      </c>
      <c r="L367" s="33"/>
      <c r="M367" s="144" t="s">
        <v>1</v>
      </c>
      <c r="N367" s="145" t="s">
        <v>52</v>
      </c>
      <c r="P367" s="146">
        <f>O367*H367</f>
        <v>0</v>
      </c>
      <c r="Q367" s="146">
        <v>0</v>
      </c>
      <c r="R367" s="146">
        <f>Q367*H367</f>
        <v>0</v>
      </c>
      <c r="S367" s="146">
        <v>0</v>
      </c>
      <c r="T367" s="147">
        <f>S367*H367</f>
        <v>0</v>
      </c>
      <c r="AR367" s="148" t="s">
        <v>190</v>
      </c>
      <c r="AT367" s="148" t="s">
        <v>185</v>
      </c>
      <c r="AU367" s="148" t="s">
        <v>96</v>
      </c>
      <c r="AY367" s="17" t="s">
        <v>183</v>
      </c>
      <c r="BE367" s="149">
        <f>IF(N367="základní",J367,0)</f>
        <v>0</v>
      </c>
      <c r="BF367" s="149">
        <f>IF(N367="snížená",J367,0)</f>
        <v>0</v>
      </c>
      <c r="BG367" s="149">
        <f>IF(N367="zákl. přenesená",J367,0)</f>
        <v>0</v>
      </c>
      <c r="BH367" s="149">
        <f>IF(N367="sníž. přenesená",J367,0)</f>
        <v>0</v>
      </c>
      <c r="BI367" s="149">
        <f>IF(N367="nulová",J367,0)</f>
        <v>0</v>
      </c>
      <c r="BJ367" s="17" t="s">
        <v>94</v>
      </c>
      <c r="BK367" s="149">
        <f>ROUND(I367*H367,2)</f>
        <v>0</v>
      </c>
      <c r="BL367" s="17" t="s">
        <v>190</v>
      </c>
      <c r="BM367" s="148" t="s">
        <v>2674</v>
      </c>
    </row>
    <row r="368" spans="2:65" s="13" customFormat="1" ht="11.25">
      <c r="B368" s="158"/>
      <c r="D368" s="151" t="s">
        <v>192</v>
      </c>
      <c r="E368" s="159" t="s">
        <v>1</v>
      </c>
      <c r="F368" s="160" t="s">
        <v>2675</v>
      </c>
      <c r="H368" s="159" t="s">
        <v>1</v>
      </c>
      <c r="I368" s="161"/>
      <c r="L368" s="158"/>
      <c r="M368" s="162"/>
      <c r="T368" s="163"/>
      <c r="AT368" s="159" t="s">
        <v>192</v>
      </c>
      <c r="AU368" s="159" t="s">
        <v>96</v>
      </c>
      <c r="AV368" s="13" t="s">
        <v>94</v>
      </c>
      <c r="AW368" s="13" t="s">
        <v>42</v>
      </c>
      <c r="AX368" s="13" t="s">
        <v>87</v>
      </c>
      <c r="AY368" s="159" t="s">
        <v>183</v>
      </c>
    </row>
    <row r="369" spans="2:65" s="12" customFormat="1" ht="11.25">
      <c r="B369" s="150"/>
      <c r="D369" s="151" t="s">
        <v>192</v>
      </c>
      <c r="E369" s="152" t="s">
        <v>1</v>
      </c>
      <c r="F369" s="153" t="s">
        <v>2676</v>
      </c>
      <c r="H369" s="154">
        <v>0</v>
      </c>
      <c r="I369" s="155"/>
      <c r="L369" s="150"/>
      <c r="M369" s="156"/>
      <c r="T369" s="157"/>
      <c r="AT369" s="152" t="s">
        <v>192</v>
      </c>
      <c r="AU369" s="152" t="s">
        <v>96</v>
      </c>
      <c r="AV369" s="12" t="s">
        <v>96</v>
      </c>
      <c r="AW369" s="12" t="s">
        <v>42</v>
      </c>
      <c r="AX369" s="12" t="s">
        <v>87</v>
      </c>
      <c r="AY369" s="152" t="s">
        <v>183</v>
      </c>
    </row>
    <row r="370" spans="2:65" s="13" customFormat="1" ht="11.25">
      <c r="B370" s="158"/>
      <c r="D370" s="151" t="s">
        <v>192</v>
      </c>
      <c r="E370" s="159" t="s">
        <v>1</v>
      </c>
      <c r="F370" s="160" t="s">
        <v>2677</v>
      </c>
      <c r="H370" s="159" t="s">
        <v>1</v>
      </c>
      <c r="I370" s="161"/>
      <c r="L370" s="158"/>
      <c r="M370" s="162"/>
      <c r="T370" s="163"/>
      <c r="AT370" s="159" t="s">
        <v>192</v>
      </c>
      <c r="AU370" s="159" t="s">
        <v>96</v>
      </c>
      <c r="AV370" s="13" t="s">
        <v>94</v>
      </c>
      <c r="AW370" s="13" t="s">
        <v>42</v>
      </c>
      <c r="AX370" s="13" t="s">
        <v>87</v>
      </c>
      <c r="AY370" s="159" t="s">
        <v>183</v>
      </c>
    </row>
    <row r="371" spans="2:65" s="12" customFormat="1" ht="11.25">
      <c r="B371" s="150"/>
      <c r="D371" s="151" t="s">
        <v>192</v>
      </c>
      <c r="E371" s="152" t="s">
        <v>1</v>
      </c>
      <c r="F371" s="153" t="s">
        <v>2435</v>
      </c>
      <c r="H371" s="154">
        <v>0.14000000000000001</v>
      </c>
      <c r="I371" s="155"/>
      <c r="L371" s="150"/>
      <c r="M371" s="156"/>
      <c r="T371" s="157"/>
      <c r="AT371" s="152" t="s">
        <v>192</v>
      </c>
      <c r="AU371" s="152" t="s">
        <v>96</v>
      </c>
      <c r="AV371" s="12" t="s">
        <v>96</v>
      </c>
      <c r="AW371" s="12" t="s">
        <v>42</v>
      </c>
      <c r="AX371" s="12" t="s">
        <v>87</v>
      </c>
      <c r="AY371" s="152" t="s">
        <v>183</v>
      </c>
    </row>
    <row r="372" spans="2:65" s="15" customFormat="1" ht="11.25">
      <c r="B372" s="190"/>
      <c r="D372" s="151" t="s">
        <v>192</v>
      </c>
      <c r="E372" s="191" t="s">
        <v>1</v>
      </c>
      <c r="F372" s="192" t="s">
        <v>636</v>
      </c>
      <c r="H372" s="193">
        <v>0.14000000000000001</v>
      </c>
      <c r="I372" s="194"/>
      <c r="L372" s="190"/>
      <c r="M372" s="195"/>
      <c r="T372" s="196"/>
      <c r="AT372" s="191" t="s">
        <v>192</v>
      </c>
      <c r="AU372" s="191" t="s">
        <v>96</v>
      </c>
      <c r="AV372" s="15" t="s">
        <v>190</v>
      </c>
      <c r="AW372" s="15" t="s">
        <v>42</v>
      </c>
      <c r="AX372" s="15" t="s">
        <v>94</v>
      </c>
      <c r="AY372" s="191" t="s">
        <v>183</v>
      </c>
    </row>
    <row r="373" spans="2:65" s="1" customFormat="1" ht="24.2" customHeight="1">
      <c r="B373" s="33"/>
      <c r="C373" s="137" t="s">
        <v>442</v>
      </c>
      <c r="D373" s="137" t="s">
        <v>185</v>
      </c>
      <c r="E373" s="138" t="s">
        <v>2678</v>
      </c>
      <c r="F373" s="139" t="s">
        <v>2679</v>
      </c>
      <c r="G373" s="140" t="s">
        <v>488</v>
      </c>
      <c r="H373" s="141">
        <v>0.14000000000000001</v>
      </c>
      <c r="I373" s="142"/>
      <c r="J373" s="143">
        <f>ROUND(I373*H373,2)</f>
        <v>0</v>
      </c>
      <c r="K373" s="139" t="s">
        <v>705</v>
      </c>
      <c r="L373" s="33"/>
      <c r="M373" s="144" t="s">
        <v>1</v>
      </c>
      <c r="N373" s="145" t="s">
        <v>52</v>
      </c>
      <c r="P373" s="146">
        <f>O373*H373</f>
        <v>0</v>
      </c>
      <c r="Q373" s="146">
        <v>1.9E-2</v>
      </c>
      <c r="R373" s="146">
        <f>Q373*H373</f>
        <v>2.66E-3</v>
      </c>
      <c r="S373" s="146">
        <v>0</v>
      </c>
      <c r="T373" s="147">
        <f>S373*H373</f>
        <v>0</v>
      </c>
      <c r="AR373" s="148" t="s">
        <v>190</v>
      </c>
      <c r="AT373" s="148" t="s">
        <v>185</v>
      </c>
      <c r="AU373" s="148" t="s">
        <v>96</v>
      </c>
      <c r="AY373" s="17" t="s">
        <v>183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7" t="s">
        <v>94</v>
      </c>
      <c r="BK373" s="149">
        <f>ROUND(I373*H373,2)</f>
        <v>0</v>
      </c>
      <c r="BL373" s="17" t="s">
        <v>190</v>
      </c>
      <c r="BM373" s="148" t="s">
        <v>2680</v>
      </c>
    </row>
    <row r="374" spans="2:65" s="13" customFormat="1" ht="11.25">
      <c r="B374" s="158"/>
      <c r="D374" s="151" t="s">
        <v>192</v>
      </c>
      <c r="E374" s="159" t="s">
        <v>1</v>
      </c>
      <c r="F374" s="160" t="s">
        <v>2668</v>
      </c>
      <c r="H374" s="159" t="s">
        <v>1</v>
      </c>
      <c r="I374" s="161"/>
      <c r="L374" s="158"/>
      <c r="M374" s="162"/>
      <c r="T374" s="163"/>
      <c r="AT374" s="159" t="s">
        <v>192</v>
      </c>
      <c r="AU374" s="159" t="s">
        <v>96</v>
      </c>
      <c r="AV374" s="13" t="s">
        <v>94</v>
      </c>
      <c r="AW374" s="13" t="s">
        <v>42</v>
      </c>
      <c r="AX374" s="13" t="s">
        <v>87</v>
      </c>
      <c r="AY374" s="159" t="s">
        <v>183</v>
      </c>
    </row>
    <row r="375" spans="2:65" s="12" customFormat="1" ht="11.25">
      <c r="B375" s="150"/>
      <c r="D375" s="151" t="s">
        <v>192</v>
      </c>
      <c r="E375" s="152" t="s">
        <v>1</v>
      </c>
      <c r="F375" s="153" t="s">
        <v>2435</v>
      </c>
      <c r="H375" s="154">
        <v>0.14000000000000001</v>
      </c>
      <c r="I375" s="155"/>
      <c r="L375" s="150"/>
      <c r="M375" s="156"/>
      <c r="T375" s="157"/>
      <c r="AT375" s="152" t="s">
        <v>192</v>
      </c>
      <c r="AU375" s="152" t="s">
        <v>96</v>
      </c>
      <c r="AV375" s="12" t="s">
        <v>96</v>
      </c>
      <c r="AW375" s="12" t="s">
        <v>42</v>
      </c>
      <c r="AX375" s="12" t="s">
        <v>94</v>
      </c>
      <c r="AY375" s="152" t="s">
        <v>183</v>
      </c>
    </row>
    <row r="376" spans="2:65" s="1" customFormat="1" ht="16.5" customHeight="1">
      <c r="B376" s="33"/>
      <c r="C376" s="137" t="s">
        <v>447</v>
      </c>
      <c r="D376" s="137" t="s">
        <v>185</v>
      </c>
      <c r="E376" s="138" t="s">
        <v>2681</v>
      </c>
      <c r="F376" s="139" t="s">
        <v>2682</v>
      </c>
      <c r="G376" s="140" t="s">
        <v>488</v>
      </c>
      <c r="H376" s="141">
        <v>2.0369999999999999</v>
      </c>
      <c r="I376" s="142"/>
      <c r="J376" s="143">
        <f>ROUND(I376*H376,2)</f>
        <v>0</v>
      </c>
      <c r="K376" s="139" t="s">
        <v>705</v>
      </c>
      <c r="L376" s="33"/>
      <c r="M376" s="144" t="s">
        <v>1</v>
      </c>
      <c r="N376" s="145" t="s">
        <v>52</v>
      </c>
      <c r="P376" s="146">
        <f>O376*H376</f>
        <v>0</v>
      </c>
      <c r="Q376" s="146">
        <v>0</v>
      </c>
      <c r="R376" s="146">
        <f>Q376*H376</f>
        <v>0</v>
      </c>
      <c r="S376" s="146">
        <v>0</v>
      </c>
      <c r="T376" s="147">
        <f>S376*H376</f>
        <v>0</v>
      </c>
      <c r="AR376" s="148" t="s">
        <v>190</v>
      </c>
      <c r="AT376" s="148" t="s">
        <v>185</v>
      </c>
      <c r="AU376" s="148" t="s">
        <v>96</v>
      </c>
      <c r="AY376" s="17" t="s">
        <v>183</v>
      </c>
      <c r="BE376" s="149">
        <f>IF(N376="základní",J376,0)</f>
        <v>0</v>
      </c>
      <c r="BF376" s="149">
        <f>IF(N376="snížená",J376,0)</f>
        <v>0</v>
      </c>
      <c r="BG376" s="149">
        <f>IF(N376="zákl. přenesená",J376,0)</f>
        <v>0</v>
      </c>
      <c r="BH376" s="149">
        <f>IF(N376="sníž. přenesená",J376,0)</f>
        <v>0</v>
      </c>
      <c r="BI376" s="149">
        <f>IF(N376="nulová",J376,0)</f>
        <v>0</v>
      </c>
      <c r="BJ376" s="17" t="s">
        <v>94</v>
      </c>
      <c r="BK376" s="149">
        <f>ROUND(I376*H376,2)</f>
        <v>0</v>
      </c>
      <c r="BL376" s="17" t="s">
        <v>190</v>
      </c>
      <c r="BM376" s="148" t="s">
        <v>2683</v>
      </c>
    </row>
    <row r="377" spans="2:65" s="12" customFormat="1" ht="11.25">
      <c r="B377" s="150"/>
      <c r="D377" s="151" t="s">
        <v>192</v>
      </c>
      <c r="E377" s="152" t="s">
        <v>1</v>
      </c>
      <c r="F377" s="153" t="s">
        <v>2684</v>
      </c>
      <c r="H377" s="154">
        <v>2.0369999999999999</v>
      </c>
      <c r="I377" s="155"/>
      <c r="L377" s="150"/>
      <c r="M377" s="156"/>
      <c r="T377" s="157"/>
      <c r="AT377" s="152" t="s">
        <v>192</v>
      </c>
      <c r="AU377" s="152" t="s">
        <v>96</v>
      </c>
      <c r="AV377" s="12" t="s">
        <v>96</v>
      </c>
      <c r="AW377" s="12" t="s">
        <v>42</v>
      </c>
      <c r="AX377" s="12" t="s">
        <v>87</v>
      </c>
      <c r="AY377" s="152" t="s">
        <v>183</v>
      </c>
    </row>
    <row r="378" spans="2:65" s="14" customFormat="1" ht="11.25">
      <c r="B378" s="164"/>
      <c r="D378" s="151" t="s">
        <v>192</v>
      </c>
      <c r="E378" s="165" t="s">
        <v>2462</v>
      </c>
      <c r="F378" s="166" t="s">
        <v>202</v>
      </c>
      <c r="H378" s="167">
        <v>2.0369999999999999</v>
      </c>
      <c r="I378" s="168"/>
      <c r="L378" s="164"/>
      <c r="M378" s="169"/>
      <c r="T378" s="170"/>
      <c r="AT378" s="165" t="s">
        <v>192</v>
      </c>
      <c r="AU378" s="165" t="s">
        <v>96</v>
      </c>
      <c r="AV378" s="14" t="s">
        <v>203</v>
      </c>
      <c r="AW378" s="14" t="s">
        <v>42</v>
      </c>
      <c r="AX378" s="14" t="s">
        <v>94</v>
      </c>
      <c r="AY378" s="165" t="s">
        <v>183</v>
      </c>
    </row>
    <row r="379" spans="2:65" s="1" customFormat="1" ht="24.2" customHeight="1">
      <c r="B379" s="33"/>
      <c r="C379" s="137" t="s">
        <v>452</v>
      </c>
      <c r="D379" s="137" t="s">
        <v>185</v>
      </c>
      <c r="E379" s="138" t="s">
        <v>1108</v>
      </c>
      <c r="F379" s="139" t="s">
        <v>1109</v>
      </c>
      <c r="G379" s="140" t="s">
        <v>488</v>
      </c>
      <c r="H379" s="141">
        <v>2.5049999999999999</v>
      </c>
      <c r="I379" s="142"/>
      <c r="J379" s="143">
        <f>ROUND(I379*H379,2)</f>
        <v>0</v>
      </c>
      <c r="K379" s="139" t="s">
        <v>705</v>
      </c>
      <c r="L379" s="33"/>
      <c r="M379" s="144" t="s">
        <v>1</v>
      </c>
      <c r="N379" s="145" t="s">
        <v>52</v>
      </c>
      <c r="P379" s="146">
        <f>O379*H379</f>
        <v>0</v>
      </c>
      <c r="Q379" s="146">
        <v>0</v>
      </c>
      <c r="R379" s="146">
        <f>Q379*H379</f>
        <v>0</v>
      </c>
      <c r="S379" s="146">
        <v>0</v>
      </c>
      <c r="T379" s="147">
        <f>S379*H379</f>
        <v>0</v>
      </c>
      <c r="AR379" s="148" t="s">
        <v>190</v>
      </c>
      <c r="AT379" s="148" t="s">
        <v>185</v>
      </c>
      <c r="AU379" s="148" t="s">
        <v>96</v>
      </c>
      <c r="AY379" s="17" t="s">
        <v>183</v>
      </c>
      <c r="BE379" s="149">
        <f>IF(N379="základní",J379,0)</f>
        <v>0</v>
      </c>
      <c r="BF379" s="149">
        <f>IF(N379="snížená",J379,0)</f>
        <v>0</v>
      </c>
      <c r="BG379" s="149">
        <f>IF(N379="zákl. přenesená",J379,0)</f>
        <v>0</v>
      </c>
      <c r="BH379" s="149">
        <f>IF(N379="sníž. přenesená",J379,0)</f>
        <v>0</v>
      </c>
      <c r="BI379" s="149">
        <f>IF(N379="nulová",J379,0)</f>
        <v>0</v>
      </c>
      <c r="BJ379" s="17" t="s">
        <v>94</v>
      </c>
      <c r="BK379" s="149">
        <f>ROUND(I379*H379,2)</f>
        <v>0</v>
      </c>
      <c r="BL379" s="17" t="s">
        <v>190</v>
      </c>
      <c r="BM379" s="148" t="s">
        <v>2685</v>
      </c>
    </row>
    <row r="380" spans="2:65" s="13" customFormat="1" ht="11.25">
      <c r="B380" s="158"/>
      <c r="D380" s="151" t="s">
        <v>192</v>
      </c>
      <c r="E380" s="159" t="s">
        <v>1</v>
      </c>
      <c r="F380" s="160" t="s">
        <v>2686</v>
      </c>
      <c r="H380" s="159" t="s">
        <v>1</v>
      </c>
      <c r="I380" s="161"/>
      <c r="L380" s="158"/>
      <c r="M380" s="162"/>
      <c r="T380" s="163"/>
      <c r="AT380" s="159" t="s">
        <v>192</v>
      </c>
      <c r="AU380" s="159" t="s">
        <v>96</v>
      </c>
      <c r="AV380" s="13" t="s">
        <v>94</v>
      </c>
      <c r="AW380" s="13" t="s">
        <v>42</v>
      </c>
      <c r="AX380" s="13" t="s">
        <v>87</v>
      </c>
      <c r="AY380" s="159" t="s">
        <v>183</v>
      </c>
    </row>
    <row r="381" spans="2:65" s="12" customFormat="1" ht="11.25">
      <c r="B381" s="150"/>
      <c r="D381" s="151" t="s">
        <v>192</v>
      </c>
      <c r="E381" s="152" t="s">
        <v>1</v>
      </c>
      <c r="F381" s="153" t="s">
        <v>2687</v>
      </c>
      <c r="H381" s="154">
        <v>1.25</v>
      </c>
      <c r="I381" s="155"/>
      <c r="L381" s="150"/>
      <c r="M381" s="156"/>
      <c r="T381" s="157"/>
      <c r="AT381" s="152" t="s">
        <v>192</v>
      </c>
      <c r="AU381" s="152" t="s">
        <v>96</v>
      </c>
      <c r="AV381" s="12" t="s">
        <v>96</v>
      </c>
      <c r="AW381" s="12" t="s">
        <v>42</v>
      </c>
      <c r="AX381" s="12" t="s">
        <v>87</v>
      </c>
      <c r="AY381" s="152" t="s">
        <v>183</v>
      </c>
    </row>
    <row r="382" spans="2:65" s="12" customFormat="1" ht="11.25">
      <c r="B382" s="150"/>
      <c r="D382" s="151" t="s">
        <v>192</v>
      </c>
      <c r="E382" s="152" t="s">
        <v>1</v>
      </c>
      <c r="F382" s="153" t="s">
        <v>2688</v>
      </c>
      <c r="H382" s="154">
        <v>-0.98499999999999999</v>
      </c>
      <c r="I382" s="155"/>
      <c r="L382" s="150"/>
      <c r="M382" s="156"/>
      <c r="T382" s="157"/>
      <c r="AT382" s="152" t="s">
        <v>192</v>
      </c>
      <c r="AU382" s="152" t="s">
        <v>96</v>
      </c>
      <c r="AV382" s="12" t="s">
        <v>96</v>
      </c>
      <c r="AW382" s="12" t="s">
        <v>42</v>
      </c>
      <c r="AX382" s="12" t="s">
        <v>87</v>
      </c>
      <c r="AY382" s="152" t="s">
        <v>183</v>
      </c>
    </row>
    <row r="383" spans="2:65" s="13" customFormat="1" ht="11.25">
      <c r="B383" s="158"/>
      <c r="D383" s="151" t="s">
        <v>192</v>
      </c>
      <c r="E383" s="159" t="s">
        <v>1</v>
      </c>
      <c r="F383" s="160" t="s">
        <v>2689</v>
      </c>
      <c r="H383" s="159" t="s">
        <v>1</v>
      </c>
      <c r="I383" s="161"/>
      <c r="L383" s="158"/>
      <c r="M383" s="162"/>
      <c r="T383" s="163"/>
      <c r="AT383" s="159" t="s">
        <v>192</v>
      </c>
      <c r="AU383" s="159" t="s">
        <v>96</v>
      </c>
      <c r="AV383" s="13" t="s">
        <v>94</v>
      </c>
      <c r="AW383" s="13" t="s">
        <v>42</v>
      </c>
      <c r="AX383" s="13" t="s">
        <v>87</v>
      </c>
      <c r="AY383" s="159" t="s">
        <v>183</v>
      </c>
    </row>
    <row r="384" spans="2:65" s="12" customFormat="1" ht="11.25">
      <c r="B384" s="150"/>
      <c r="D384" s="151" t="s">
        <v>192</v>
      </c>
      <c r="E384" s="152" t="s">
        <v>1</v>
      </c>
      <c r="F384" s="153" t="s">
        <v>2690</v>
      </c>
      <c r="H384" s="154">
        <v>-0.14000000000000001</v>
      </c>
      <c r="I384" s="155"/>
      <c r="L384" s="150"/>
      <c r="M384" s="156"/>
      <c r="T384" s="157"/>
      <c r="AT384" s="152" t="s">
        <v>192</v>
      </c>
      <c r="AU384" s="152" t="s">
        <v>96</v>
      </c>
      <c r="AV384" s="12" t="s">
        <v>96</v>
      </c>
      <c r="AW384" s="12" t="s">
        <v>42</v>
      </c>
      <c r="AX384" s="12" t="s">
        <v>87</v>
      </c>
      <c r="AY384" s="152" t="s">
        <v>183</v>
      </c>
    </row>
    <row r="385" spans="2:65" s="14" customFormat="1" ht="11.25">
      <c r="B385" s="164"/>
      <c r="D385" s="151" t="s">
        <v>192</v>
      </c>
      <c r="E385" s="165" t="s">
        <v>2455</v>
      </c>
      <c r="F385" s="166" t="s">
        <v>2691</v>
      </c>
      <c r="H385" s="167">
        <v>0.125</v>
      </c>
      <c r="I385" s="168"/>
      <c r="L385" s="164"/>
      <c r="M385" s="169"/>
      <c r="T385" s="170"/>
      <c r="AT385" s="165" t="s">
        <v>192</v>
      </c>
      <c r="AU385" s="165" t="s">
        <v>96</v>
      </c>
      <c r="AV385" s="14" t="s">
        <v>203</v>
      </c>
      <c r="AW385" s="14" t="s">
        <v>42</v>
      </c>
      <c r="AX385" s="14" t="s">
        <v>87</v>
      </c>
      <c r="AY385" s="165" t="s">
        <v>183</v>
      </c>
    </row>
    <row r="386" spans="2:65" s="12" customFormat="1" ht="11.25">
      <c r="B386" s="150"/>
      <c r="D386" s="151" t="s">
        <v>192</v>
      </c>
      <c r="E386" s="152" t="s">
        <v>1</v>
      </c>
      <c r="F386" s="153" t="s">
        <v>2692</v>
      </c>
      <c r="H386" s="154">
        <v>2.38</v>
      </c>
      <c r="I386" s="155"/>
      <c r="L386" s="150"/>
      <c r="M386" s="156"/>
      <c r="T386" s="157"/>
      <c r="AT386" s="152" t="s">
        <v>192</v>
      </c>
      <c r="AU386" s="152" t="s">
        <v>96</v>
      </c>
      <c r="AV386" s="12" t="s">
        <v>96</v>
      </c>
      <c r="AW386" s="12" t="s">
        <v>42</v>
      </c>
      <c r="AX386" s="12" t="s">
        <v>87</v>
      </c>
      <c r="AY386" s="152" t="s">
        <v>183</v>
      </c>
    </row>
    <row r="387" spans="2:65" s="14" customFormat="1" ht="11.25">
      <c r="B387" s="164"/>
      <c r="D387" s="151" t="s">
        <v>192</v>
      </c>
      <c r="E387" s="165" t="s">
        <v>2458</v>
      </c>
      <c r="F387" s="166" t="s">
        <v>202</v>
      </c>
      <c r="H387" s="167">
        <v>2.38</v>
      </c>
      <c r="I387" s="168"/>
      <c r="L387" s="164"/>
      <c r="M387" s="169"/>
      <c r="T387" s="170"/>
      <c r="AT387" s="165" t="s">
        <v>192</v>
      </c>
      <c r="AU387" s="165" t="s">
        <v>96</v>
      </c>
      <c r="AV387" s="14" t="s">
        <v>203</v>
      </c>
      <c r="AW387" s="14" t="s">
        <v>42</v>
      </c>
      <c r="AX387" s="14" t="s">
        <v>87</v>
      </c>
      <c r="AY387" s="165" t="s">
        <v>183</v>
      </c>
    </row>
    <row r="388" spans="2:65" s="15" customFormat="1" ht="11.25">
      <c r="B388" s="190"/>
      <c r="D388" s="151" t="s">
        <v>192</v>
      </c>
      <c r="E388" s="191" t="s">
        <v>1</v>
      </c>
      <c r="F388" s="192" t="s">
        <v>636</v>
      </c>
      <c r="H388" s="193">
        <v>2.5049999999999999</v>
      </c>
      <c r="I388" s="194"/>
      <c r="L388" s="190"/>
      <c r="M388" s="195"/>
      <c r="T388" s="196"/>
      <c r="AT388" s="191" t="s">
        <v>192</v>
      </c>
      <c r="AU388" s="191" t="s">
        <v>96</v>
      </c>
      <c r="AV388" s="15" t="s">
        <v>190</v>
      </c>
      <c r="AW388" s="15" t="s">
        <v>42</v>
      </c>
      <c r="AX388" s="15" t="s">
        <v>94</v>
      </c>
      <c r="AY388" s="191" t="s">
        <v>183</v>
      </c>
    </row>
    <row r="389" spans="2:65" s="1" customFormat="1" ht="24.2" customHeight="1">
      <c r="B389" s="33"/>
      <c r="C389" s="137" t="s">
        <v>457</v>
      </c>
      <c r="D389" s="137" t="s">
        <v>185</v>
      </c>
      <c r="E389" s="138" t="s">
        <v>2693</v>
      </c>
      <c r="F389" s="139" t="s">
        <v>2694</v>
      </c>
      <c r="G389" s="140" t="s">
        <v>488</v>
      </c>
      <c r="H389" s="141">
        <v>5.16</v>
      </c>
      <c r="I389" s="142"/>
      <c r="J389" s="143">
        <f>ROUND(I389*H389,2)</f>
        <v>0</v>
      </c>
      <c r="K389" s="139" t="s">
        <v>705</v>
      </c>
      <c r="L389" s="33"/>
      <c r="M389" s="144" t="s">
        <v>1</v>
      </c>
      <c r="N389" s="145" t="s">
        <v>52</v>
      </c>
      <c r="P389" s="146">
        <f>O389*H389</f>
        <v>0</v>
      </c>
      <c r="Q389" s="146">
        <v>0</v>
      </c>
      <c r="R389" s="146">
        <f>Q389*H389</f>
        <v>0</v>
      </c>
      <c r="S389" s="146">
        <v>0</v>
      </c>
      <c r="T389" s="147">
        <f>S389*H389</f>
        <v>0</v>
      </c>
      <c r="AR389" s="148" t="s">
        <v>190</v>
      </c>
      <c r="AT389" s="148" t="s">
        <v>185</v>
      </c>
      <c r="AU389" s="148" t="s">
        <v>96</v>
      </c>
      <c r="AY389" s="17" t="s">
        <v>183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7" t="s">
        <v>94</v>
      </c>
      <c r="BK389" s="149">
        <f>ROUND(I389*H389,2)</f>
        <v>0</v>
      </c>
      <c r="BL389" s="17" t="s">
        <v>190</v>
      </c>
      <c r="BM389" s="148" t="s">
        <v>2695</v>
      </c>
    </row>
    <row r="390" spans="2:65" s="12" customFormat="1" ht="11.25">
      <c r="B390" s="150"/>
      <c r="D390" s="151" t="s">
        <v>192</v>
      </c>
      <c r="E390" s="152" t="s">
        <v>1</v>
      </c>
      <c r="F390" s="153" t="s">
        <v>2696</v>
      </c>
      <c r="H390" s="154">
        <v>5.16</v>
      </c>
      <c r="I390" s="155"/>
      <c r="L390" s="150"/>
      <c r="M390" s="156"/>
      <c r="T390" s="157"/>
      <c r="AT390" s="152" t="s">
        <v>192</v>
      </c>
      <c r="AU390" s="152" t="s">
        <v>96</v>
      </c>
      <c r="AV390" s="12" t="s">
        <v>96</v>
      </c>
      <c r="AW390" s="12" t="s">
        <v>42</v>
      </c>
      <c r="AX390" s="12" t="s">
        <v>87</v>
      </c>
      <c r="AY390" s="152" t="s">
        <v>183</v>
      </c>
    </row>
    <row r="391" spans="2:65" s="14" customFormat="1" ht="11.25">
      <c r="B391" s="164"/>
      <c r="D391" s="151" t="s">
        <v>192</v>
      </c>
      <c r="E391" s="165" t="s">
        <v>2437</v>
      </c>
      <c r="F391" s="166" t="s">
        <v>202</v>
      </c>
      <c r="H391" s="167">
        <v>5.16</v>
      </c>
      <c r="I391" s="168"/>
      <c r="L391" s="164"/>
      <c r="M391" s="169"/>
      <c r="T391" s="170"/>
      <c r="AT391" s="165" t="s">
        <v>192</v>
      </c>
      <c r="AU391" s="165" t="s">
        <v>96</v>
      </c>
      <c r="AV391" s="14" t="s">
        <v>203</v>
      </c>
      <c r="AW391" s="14" t="s">
        <v>42</v>
      </c>
      <c r="AX391" s="14" t="s">
        <v>94</v>
      </c>
      <c r="AY391" s="165" t="s">
        <v>183</v>
      </c>
    </row>
    <row r="392" spans="2:65" s="1" customFormat="1" ht="24.2" customHeight="1">
      <c r="B392" s="33"/>
      <c r="C392" s="137" t="s">
        <v>462</v>
      </c>
      <c r="D392" s="137" t="s">
        <v>185</v>
      </c>
      <c r="E392" s="138" t="s">
        <v>1117</v>
      </c>
      <c r="F392" s="139" t="s">
        <v>1118</v>
      </c>
      <c r="G392" s="140" t="s">
        <v>488</v>
      </c>
      <c r="H392" s="141">
        <v>6.8000000000000005E-2</v>
      </c>
      <c r="I392" s="142"/>
      <c r="J392" s="143">
        <f>ROUND(I392*H392,2)</f>
        <v>0</v>
      </c>
      <c r="K392" s="139" t="s">
        <v>705</v>
      </c>
      <c r="L392" s="33"/>
      <c r="M392" s="144" t="s">
        <v>1</v>
      </c>
      <c r="N392" s="145" t="s">
        <v>52</v>
      </c>
      <c r="P392" s="146">
        <f>O392*H392</f>
        <v>0</v>
      </c>
      <c r="Q392" s="146">
        <v>0</v>
      </c>
      <c r="R392" s="146">
        <f>Q392*H392</f>
        <v>0</v>
      </c>
      <c r="S392" s="146">
        <v>0</v>
      </c>
      <c r="T392" s="147">
        <f>S392*H392</f>
        <v>0</v>
      </c>
      <c r="AR392" s="148" t="s">
        <v>190</v>
      </c>
      <c r="AT392" s="148" t="s">
        <v>185</v>
      </c>
      <c r="AU392" s="148" t="s">
        <v>96</v>
      </c>
      <c r="AY392" s="17" t="s">
        <v>183</v>
      </c>
      <c r="BE392" s="149">
        <f>IF(N392="základní",J392,0)</f>
        <v>0</v>
      </c>
      <c r="BF392" s="149">
        <f>IF(N392="snížená",J392,0)</f>
        <v>0</v>
      </c>
      <c r="BG392" s="149">
        <f>IF(N392="zákl. přenesená",J392,0)</f>
        <v>0</v>
      </c>
      <c r="BH392" s="149">
        <f>IF(N392="sníž. přenesená",J392,0)</f>
        <v>0</v>
      </c>
      <c r="BI392" s="149">
        <f>IF(N392="nulová",J392,0)</f>
        <v>0</v>
      </c>
      <c r="BJ392" s="17" t="s">
        <v>94</v>
      </c>
      <c r="BK392" s="149">
        <f>ROUND(I392*H392,2)</f>
        <v>0</v>
      </c>
      <c r="BL392" s="17" t="s">
        <v>190</v>
      </c>
      <c r="BM392" s="148" t="s">
        <v>2697</v>
      </c>
    </row>
    <row r="393" spans="2:65" s="12" customFormat="1" ht="11.25">
      <c r="B393" s="150"/>
      <c r="D393" s="151" t="s">
        <v>192</v>
      </c>
      <c r="E393" s="152" t="s">
        <v>1</v>
      </c>
      <c r="F393" s="153" t="s">
        <v>2698</v>
      </c>
      <c r="H393" s="154">
        <v>11.021000000000001</v>
      </c>
      <c r="I393" s="155"/>
      <c r="L393" s="150"/>
      <c r="M393" s="156"/>
      <c r="T393" s="157"/>
      <c r="AT393" s="152" t="s">
        <v>192</v>
      </c>
      <c r="AU393" s="152" t="s">
        <v>96</v>
      </c>
      <c r="AV393" s="12" t="s">
        <v>96</v>
      </c>
      <c r="AW393" s="12" t="s">
        <v>42</v>
      </c>
      <c r="AX393" s="12" t="s">
        <v>87</v>
      </c>
      <c r="AY393" s="152" t="s">
        <v>183</v>
      </c>
    </row>
    <row r="394" spans="2:65" s="14" customFormat="1" ht="11.25">
      <c r="B394" s="164"/>
      <c r="D394" s="151" t="s">
        <v>192</v>
      </c>
      <c r="E394" s="165" t="s">
        <v>1</v>
      </c>
      <c r="F394" s="166" t="s">
        <v>202</v>
      </c>
      <c r="H394" s="167">
        <v>11.021000000000001</v>
      </c>
      <c r="I394" s="168"/>
      <c r="L394" s="164"/>
      <c r="M394" s="169"/>
      <c r="T394" s="170"/>
      <c r="AT394" s="165" t="s">
        <v>192</v>
      </c>
      <c r="AU394" s="165" t="s">
        <v>96</v>
      </c>
      <c r="AV394" s="14" t="s">
        <v>203</v>
      </c>
      <c r="AW394" s="14" t="s">
        <v>42</v>
      </c>
      <c r="AX394" s="14" t="s">
        <v>87</v>
      </c>
      <c r="AY394" s="165" t="s">
        <v>183</v>
      </c>
    </row>
    <row r="395" spans="2:65" s="13" customFormat="1" ht="11.25">
      <c r="B395" s="158"/>
      <c r="D395" s="151" t="s">
        <v>192</v>
      </c>
      <c r="E395" s="159" t="s">
        <v>1</v>
      </c>
      <c r="F395" s="160" t="s">
        <v>1453</v>
      </c>
      <c r="H395" s="159" t="s">
        <v>1</v>
      </c>
      <c r="I395" s="161"/>
      <c r="L395" s="158"/>
      <c r="M395" s="162"/>
      <c r="T395" s="163"/>
      <c r="AT395" s="159" t="s">
        <v>192</v>
      </c>
      <c r="AU395" s="159" t="s">
        <v>96</v>
      </c>
      <c r="AV395" s="13" t="s">
        <v>94</v>
      </c>
      <c r="AW395" s="13" t="s">
        <v>42</v>
      </c>
      <c r="AX395" s="13" t="s">
        <v>87</v>
      </c>
      <c r="AY395" s="159" t="s">
        <v>183</v>
      </c>
    </row>
    <row r="396" spans="2:65" s="12" customFormat="1" ht="11.25">
      <c r="B396" s="150"/>
      <c r="D396" s="151" t="s">
        <v>192</v>
      </c>
      <c r="E396" s="152" t="s">
        <v>1</v>
      </c>
      <c r="F396" s="153" t="s">
        <v>2699</v>
      </c>
      <c r="H396" s="154">
        <v>-0.98499999999999999</v>
      </c>
      <c r="I396" s="155"/>
      <c r="L396" s="150"/>
      <c r="M396" s="156"/>
      <c r="T396" s="157"/>
      <c r="AT396" s="152" t="s">
        <v>192</v>
      </c>
      <c r="AU396" s="152" t="s">
        <v>96</v>
      </c>
      <c r="AV396" s="12" t="s">
        <v>96</v>
      </c>
      <c r="AW396" s="12" t="s">
        <v>42</v>
      </c>
      <c r="AX396" s="12" t="s">
        <v>87</v>
      </c>
      <c r="AY396" s="152" t="s">
        <v>183</v>
      </c>
    </row>
    <row r="397" spans="2:65" s="14" customFormat="1" ht="11.25">
      <c r="B397" s="164"/>
      <c r="D397" s="151" t="s">
        <v>192</v>
      </c>
      <c r="E397" s="165" t="s">
        <v>1</v>
      </c>
      <c r="F397" s="166" t="s">
        <v>202</v>
      </c>
      <c r="H397" s="167">
        <v>-0.98499999999999999</v>
      </c>
      <c r="I397" s="168"/>
      <c r="L397" s="164"/>
      <c r="M397" s="169"/>
      <c r="T397" s="170"/>
      <c r="AT397" s="165" t="s">
        <v>192</v>
      </c>
      <c r="AU397" s="165" t="s">
        <v>96</v>
      </c>
      <c r="AV397" s="14" t="s">
        <v>203</v>
      </c>
      <c r="AW397" s="14" t="s">
        <v>42</v>
      </c>
      <c r="AX397" s="14" t="s">
        <v>87</v>
      </c>
      <c r="AY397" s="165" t="s">
        <v>183</v>
      </c>
    </row>
    <row r="398" spans="2:65" s="13" customFormat="1" ht="11.25">
      <c r="B398" s="158"/>
      <c r="D398" s="151" t="s">
        <v>192</v>
      </c>
      <c r="E398" s="159" t="s">
        <v>1</v>
      </c>
      <c r="F398" s="160" t="s">
        <v>1455</v>
      </c>
      <c r="H398" s="159" t="s">
        <v>1</v>
      </c>
      <c r="I398" s="161"/>
      <c r="L398" s="158"/>
      <c r="M398" s="162"/>
      <c r="T398" s="163"/>
      <c r="AT398" s="159" t="s">
        <v>192</v>
      </c>
      <c r="AU398" s="159" t="s">
        <v>96</v>
      </c>
      <c r="AV398" s="13" t="s">
        <v>94</v>
      </c>
      <c r="AW398" s="13" t="s">
        <v>42</v>
      </c>
      <c r="AX398" s="13" t="s">
        <v>87</v>
      </c>
      <c r="AY398" s="159" t="s">
        <v>183</v>
      </c>
    </row>
    <row r="399" spans="2:65" s="12" customFormat="1" ht="11.25">
      <c r="B399" s="150"/>
      <c r="D399" s="151" t="s">
        <v>192</v>
      </c>
      <c r="E399" s="152" t="s">
        <v>1</v>
      </c>
      <c r="F399" s="153" t="s">
        <v>2700</v>
      </c>
      <c r="H399" s="154">
        <v>-2.0369999999999999</v>
      </c>
      <c r="I399" s="155"/>
      <c r="L399" s="150"/>
      <c r="M399" s="156"/>
      <c r="T399" s="157"/>
      <c r="AT399" s="152" t="s">
        <v>192</v>
      </c>
      <c r="AU399" s="152" t="s">
        <v>96</v>
      </c>
      <c r="AV399" s="12" t="s">
        <v>96</v>
      </c>
      <c r="AW399" s="12" t="s">
        <v>42</v>
      </c>
      <c r="AX399" s="12" t="s">
        <v>87</v>
      </c>
      <c r="AY399" s="152" t="s">
        <v>183</v>
      </c>
    </row>
    <row r="400" spans="2:65" s="12" customFormat="1" ht="11.25">
      <c r="B400" s="150"/>
      <c r="D400" s="151" t="s">
        <v>192</v>
      </c>
      <c r="E400" s="152" t="s">
        <v>1</v>
      </c>
      <c r="F400" s="153" t="s">
        <v>2701</v>
      </c>
      <c r="H400" s="154">
        <v>-2.38</v>
      </c>
      <c r="I400" s="155"/>
      <c r="L400" s="150"/>
      <c r="M400" s="156"/>
      <c r="T400" s="157"/>
      <c r="AT400" s="152" t="s">
        <v>192</v>
      </c>
      <c r="AU400" s="152" t="s">
        <v>96</v>
      </c>
      <c r="AV400" s="12" t="s">
        <v>96</v>
      </c>
      <c r="AW400" s="12" t="s">
        <v>42</v>
      </c>
      <c r="AX400" s="12" t="s">
        <v>87</v>
      </c>
      <c r="AY400" s="152" t="s">
        <v>183</v>
      </c>
    </row>
    <row r="401" spans="2:65" s="12" customFormat="1" ht="11.25">
      <c r="B401" s="150"/>
      <c r="D401" s="151" t="s">
        <v>192</v>
      </c>
      <c r="E401" s="152" t="s">
        <v>1</v>
      </c>
      <c r="F401" s="153" t="s">
        <v>2702</v>
      </c>
      <c r="H401" s="154">
        <v>-0.125</v>
      </c>
      <c r="I401" s="155"/>
      <c r="L401" s="150"/>
      <c r="M401" s="156"/>
      <c r="T401" s="157"/>
      <c r="AT401" s="152" t="s">
        <v>192</v>
      </c>
      <c r="AU401" s="152" t="s">
        <v>96</v>
      </c>
      <c r="AV401" s="12" t="s">
        <v>96</v>
      </c>
      <c r="AW401" s="12" t="s">
        <v>42</v>
      </c>
      <c r="AX401" s="12" t="s">
        <v>87</v>
      </c>
      <c r="AY401" s="152" t="s">
        <v>183</v>
      </c>
    </row>
    <row r="402" spans="2:65" s="12" customFormat="1" ht="11.25">
      <c r="B402" s="150"/>
      <c r="D402" s="151" t="s">
        <v>192</v>
      </c>
      <c r="E402" s="152" t="s">
        <v>1</v>
      </c>
      <c r="F402" s="153" t="s">
        <v>2703</v>
      </c>
      <c r="H402" s="154">
        <v>-5.16</v>
      </c>
      <c r="I402" s="155"/>
      <c r="L402" s="150"/>
      <c r="M402" s="156"/>
      <c r="T402" s="157"/>
      <c r="AT402" s="152" t="s">
        <v>192</v>
      </c>
      <c r="AU402" s="152" t="s">
        <v>96</v>
      </c>
      <c r="AV402" s="12" t="s">
        <v>96</v>
      </c>
      <c r="AW402" s="12" t="s">
        <v>42</v>
      </c>
      <c r="AX402" s="12" t="s">
        <v>87</v>
      </c>
      <c r="AY402" s="152" t="s">
        <v>183</v>
      </c>
    </row>
    <row r="403" spans="2:65" s="12" customFormat="1" ht="11.25">
      <c r="B403" s="150"/>
      <c r="D403" s="151" t="s">
        <v>192</v>
      </c>
      <c r="E403" s="152" t="s">
        <v>1</v>
      </c>
      <c r="F403" s="153" t="s">
        <v>2704</v>
      </c>
      <c r="H403" s="154">
        <v>-0.126</v>
      </c>
      <c r="I403" s="155"/>
      <c r="L403" s="150"/>
      <c r="M403" s="156"/>
      <c r="T403" s="157"/>
      <c r="AT403" s="152" t="s">
        <v>192</v>
      </c>
      <c r="AU403" s="152" t="s">
        <v>96</v>
      </c>
      <c r="AV403" s="12" t="s">
        <v>96</v>
      </c>
      <c r="AW403" s="12" t="s">
        <v>42</v>
      </c>
      <c r="AX403" s="12" t="s">
        <v>87</v>
      </c>
      <c r="AY403" s="152" t="s">
        <v>183</v>
      </c>
    </row>
    <row r="404" spans="2:65" s="13" customFormat="1" ht="11.25">
      <c r="B404" s="158"/>
      <c r="D404" s="151" t="s">
        <v>192</v>
      </c>
      <c r="E404" s="159" t="s">
        <v>1</v>
      </c>
      <c r="F404" s="160" t="s">
        <v>2705</v>
      </c>
      <c r="H404" s="159" t="s">
        <v>1</v>
      </c>
      <c r="I404" s="161"/>
      <c r="L404" s="158"/>
      <c r="M404" s="162"/>
      <c r="T404" s="163"/>
      <c r="AT404" s="159" t="s">
        <v>192</v>
      </c>
      <c r="AU404" s="159" t="s">
        <v>96</v>
      </c>
      <c r="AV404" s="13" t="s">
        <v>94</v>
      </c>
      <c r="AW404" s="13" t="s">
        <v>42</v>
      </c>
      <c r="AX404" s="13" t="s">
        <v>87</v>
      </c>
      <c r="AY404" s="159" t="s">
        <v>183</v>
      </c>
    </row>
    <row r="405" spans="2:65" s="12" customFormat="1" ht="11.25">
      <c r="B405" s="150"/>
      <c r="D405" s="151" t="s">
        <v>192</v>
      </c>
      <c r="E405" s="152" t="s">
        <v>1</v>
      </c>
      <c r="F405" s="153" t="s">
        <v>2690</v>
      </c>
      <c r="H405" s="154">
        <v>-0.14000000000000001</v>
      </c>
      <c r="I405" s="155"/>
      <c r="L405" s="150"/>
      <c r="M405" s="156"/>
      <c r="T405" s="157"/>
      <c r="AT405" s="152" t="s">
        <v>192</v>
      </c>
      <c r="AU405" s="152" t="s">
        <v>96</v>
      </c>
      <c r="AV405" s="12" t="s">
        <v>96</v>
      </c>
      <c r="AW405" s="12" t="s">
        <v>42</v>
      </c>
      <c r="AX405" s="12" t="s">
        <v>87</v>
      </c>
      <c r="AY405" s="152" t="s">
        <v>183</v>
      </c>
    </row>
    <row r="406" spans="2:65" s="14" customFormat="1" ht="11.25">
      <c r="B406" s="164"/>
      <c r="D406" s="151" t="s">
        <v>192</v>
      </c>
      <c r="E406" s="165" t="s">
        <v>1</v>
      </c>
      <c r="F406" s="166" t="s">
        <v>202</v>
      </c>
      <c r="H406" s="167">
        <v>-9.968</v>
      </c>
      <c r="I406" s="168"/>
      <c r="L406" s="164"/>
      <c r="M406" s="169"/>
      <c r="T406" s="170"/>
      <c r="AT406" s="165" t="s">
        <v>192</v>
      </c>
      <c r="AU406" s="165" t="s">
        <v>96</v>
      </c>
      <c r="AV406" s="14" t="s">
        <v>203</v>
      </c>
      <c r="AW406" s="14" t="s">
        <v>42</v>
      </c>
      <c r="AX406" s="14" t="s">
        <v>87</v>
      </c>
      <c r="AY406" s="165" t="s">
        <v>183</v>
      </c>
    </row>
    <row r="407" spans="2:65" s="15" customFormat="1" ht="11.25">
      <c r="B407" s="190"/>
      <c r="D407" s="151" t="s">
        <v>192</v>
      </c>
      <c r="E407" s="191" t="s">
        <v>2460</v>
      </c>
      <c r="F407" s="192" t="s">
        <v>636</v>
      </c>
      <c r="H407" s="193">
        <v>6.8000000000001407E-2</v>
      </c>
      <c r="I407" s="194"/>
      <c r="L407" s="190"/>
      <c r="M407" s="195"/>
      <c r="T407" s="196"/>
      <c r="AT407" s="191" t="s">
        <v>192</v>
      </c>
      <c r="AU407" s="191" t="s">
        <v>96</v>
      </c>
      <c r="AV407" s="15" t="s">
        <v>190</v>
      </c>
      <c r="AW407" s="15" t="s">
        <v>42</v>
      </c>
      <c r="AX407" s="15" t="s">
        <v>94</v>
      </c>
      <c r="AY407" s="191" t="s">
        <v>183</v>
      </c>
    </row>
    <row r="408" spans="2:65" s="1" customFormat="1" ht="24.2" customHeight="1">
      <c r="B408" s="33"/>
      <c r="C408" s="137" t="s">
        <v>467</v>
      </c>
      <c r="D408" s="137" t="s">
        <v>185</v>
      </c>
      <c r="E408" s="138" t="s">
        <v>1121</v>
      </c>
      <c r="F408" s="139" t="s">
        <v>1122</v>
      </c>
      <c r="G408" s="140" t="s">
        <v>488</v>
      </c>
      <c r="H408" s="141">
        <v>0.126</v>
      </c>
      <c r="I408" s="142"/>
      <c r="J408" s="143">
        <f>ROUND(I408*H408,2)</f>
        <v>0</v>
      </c>
      <c r="K408" s="139" t="s">
        <v>705</v>
      </c>
      <c r="L408" s="33"/>
      <c r="M408" s="144" t="s">
        <v>1</v>
      </c>
      <c r="N408" s="145" t="s">
        <v>52</v>
      </c>
      <c r="P408" s="146">
        <f>O408*H408</f>
        <v>0</v>
      </c>
      <c r="Q408" s="146">
        <v>0</v>
      </c>
      <c r="R408" s="146">
        <f>Q408*H408</f>
        <v>0</v>
      </c>
      <c r="S408" s="146">
        <v>0</v>
      </c>
      <c r="T408" s="147">
        <f>S408*H408</f>
        <v>0</v>
      </c>
      <c r="AR408" s="148" t="s">
        <v>190</v>
      </c>
      <c r="AT408" s="148" t="s">
        <v>185</v>
      </c>
      <c r="AU408" s="148" t="s">
        <v>96</v>
      </c>
      <c r="AY408" s="17" t="s">
        <v>183</v>
      </c>
      <c r="BE408" s="149">
        <f>IF(N408="základní",J408,0)</f>
        <v>0</v>
      </c>
      <c r="BF408" s="149">
        <f>IF(N408="snížená",J408,0)</f>
        <v>0</v>
      </c>
      <c r="BG408" s="149">
        <f>IF(N408="zákl. přenesená",J408,0)</f>
        <v>0</v>
      </c>
      <c r="BH408" s="149">
        <f>IF(N408="sníž. přenesená",J408,0)</f>
        <v>0</v>
      </c>
      <c r="BI408" s="149">
        <f>IF(N408="nulová",J408,0)</f>
        <v>0</v>
      </c>
      <c r="BJ408" s="17" t="s">
        <v>94</v>
      </c>
      <c r="BK408" s="149">
        <f>ROUND(I408*H408,2)</f>
        <v>0</v>
      </c>
      <c r="BL408" s="17" t="s">
        <v>190</v>
      </c>
      <c r="BM408" s="148" t="s">
        <v>2706</v>
      </c>
    </row>
    <row r="409" spans="2:65" s="12" customFormat="1" ht="11.25">
      <c r="B409" s="150"/>
      <c r="D409" s="151" t="s">
        <v>192</v>
      </c>
      <c r="E409" s="152" t="s">
        <v>1</v>
      </c>
      <c r="F409" s="153" t="s">
        <v>2707</v>
      </c>
      <c r="H409" s="154">
        <v>0.126</v>
      </c>
      <c r="I409" s="155"/>
      <c r="L409" s="150"/>
      <c r="M409" s="156"/>
      <c r="T409" s="157"/>
      <c r="AT409" s="152" t="s">
        <v>192</v>
      </c>
      <c r="AU409" s="152" t="s">
        <v>96</v>
      </c>
      <c r="AV409" s="12" t="s">
        <v>96</v>
      </c>
      <c r="AW409" s="12" t="s">
        <v>42</v>
      </c>
      <c r="AX409" s="12" t="s">
        <v>87</v>
      </c>
      <c r="AY409" s="152" t="s">
        <v>183</v>
      </c>
    </row>
    <row r="410" spans="2:65" s="14" customFormat="1" ht="11.25">
      <c r="B410" s="164"/>
      <c r="D410" s="151" t="s">
        <v>192</v>
      </c>
      <c r="E410" s="165" t="s">
        <v>2453</v>
      </c>
      <c r="F410" s="166" t="s">
        <v>202</v>
      </c>
      <c r="H410" s="167">
        <v>0.126</v>
      </c>
      <c r="I410" s="168"/>
      <c r="L410" s="164"/>
      <c r="M410" s="169"/>
      <c r="T410" s="170"/>
      <c r="AT410" s="165" t="s">
        <v>192</v>
      </c>
      <c r="AU410" s="165" t="s">
        <v>96</v>
      </c>
      <c r="AV410" s="14" t="s">
        <v>203</v>
      </c>
      <c r="AW410" s="14" t="s">
        <v>42</v>
      </c>
      <c r="AX410" s="14" t="s">
        <v>94</v>
      </c>
      <c r="AY410" s="165" t="s">
        <v>183</v>
      </c>
    </row>
    <row r="411" spans="2:65" s="1" customFormat="1" ht="21.75" customHeight="1">
      <c r="B411" s="33"/>
      <c r="C411" s="137" t="s">
        <v>472</v>
      </c>
      <c r="D411" s="137" t="s">
        <v>185</v>
      </c>
      <c r="E411" s="138" t="s">
        <v>2708</v>
      </c>
      <c r="F411" s="139" t="s">
        <v>2709</v>
      </c>
      <c r="G411" s="140" t="s">
        <v>488</v>
      </c>
      <c r="H411" s="141">
        <v>0.14000000000000001</v>
      </c>
      <c r="I411" s="142"/>
      <c r="J411" s="143">
        <f>ROUND(I411*H411,2)</f>
        <v>0</v>
      </c>
      <c r="K411" s="139" t="s">
        <v>705</v>
      </c>
      <c r="L411" s="33"/>
      <c r="M411" s="144" t="s">
        <v>1</v>
      </c>
      <c r="N411" s="145" t="s">
        <v>52</v>
      </c>
      <c r="P411" s="146">
        <f>O411*H411</f>
        <v>0</v>
      </c>
      <c r="Q411" s="146">
        <v>0</v>
      </c>
      <c r="R411" s="146">
        <f>Q411*H411</f>
        <v>0</v>
      </c>
      <c r="S411" s="146">
        <v>0</v>
      </c>
      <c r="T411" s="147">
        <f>S411*H411</f>
        <v>0</v>
      </c>
      <c r="AR411" s="148" t="s">
        <v>190</v>
      </c>
      <c r="AT411" s="148" t="s">
        <v>185</v>
      </c>
      <c r="AU411" s="148" t="s">
        <v>96</v>
      </c>
      <c r="AY411" s="17" t="s">
        <v>183</v>
      </c>
      <c r="BE411" s="149">
        <f>IF(N411="základní",J411,0)</f>
        <v>0</v>
      </c>
      <c r="BF411" s="149">
        <f>IF(N411="snížená",J411,0)</f>
        <v>0</v>
      </c>
      <c r="BG411" s="149">
        <f>IF(N411="zákl. přenesená",J411,0)</f>
        <v>0</v>
      </c>
      <c r="BH411" s="149">
        <f>IF(N411="sníž. přenesená",J411,0)</f>
        <v>0</v>
      </c>
      <c r="BI411" s="149">
        <f>IF(N411="nulová",J411,0)</f>
        <v>0</v>
      </c>
      <c r="BJ411" s="17" t="s">
        <v>94</v>
      </c>
      <c r="BK411" s="149">
        <f>ROUND(I411*H411,2)</f>
        <v>0</v>
      </c>
      <c r="BL411" s="17" t="s">
        <v>190</v>
      </c>
      <c r="BM411" s="148" t="s">
        <v>2710</v>
      </c>
    </row>
    <row r="412" spans="2:65" s="13" customFormat="1" ht="11.25">
      <c r="B412" s="158"/>
      <c r="D412" s="151" t="s">
        <v>192</v>
      </c>
      <c r="E412" s="159" t="s">
        <v>1</v>
      </c>
      <c r="F412" s="160" t="s">
        <v>2711</v>
      </c>
      <c r="H412" s="159" t="s">
        <v>1</v>
      </c>
      <c r="I412" s="161"/>
      <c r="L412" s="158"/>
      <c r="M412" s="162"/>
      <c r="T412" s="163"/>
      <c r="AT412" s="159" t="s">
        <v>192</v>
      </c>
      <c r="AU412" s="159" t="s">
        <v>96</v>
      </c>
      <c r="AV412" s="13" t="s">
        <v>94</v>
      </c>
      <c r="AW412" s="13" t="s">
        <v>42</v>
      </c>
      <c r="AX412" s="13" t="s">
        <v>87</v>
      </c>
      <c r="AY412" s="159" t="s">
        <v>183</v>
      </c>
    </row>
    <row r="413" spans="2:65" s="13" customFormat="1" ht="11.25">
      <c r="B413" s="158"/>
      <c r="D413" s="151" t="s">
        <v>192</v>
      </c>
      <c r="E413" s="159" t="s">
        <v>1</v>
      </c>
      <c r="F413" s="160" t="s">
        <v>2712</v>
      </c>
      <c r="H413" s="159" t="s">
        <v>1</v>
      </c>
      <c r="I413" s="161"/>
      <c r="L413" s="158"/>
      <c r="M413" s="162"/>
      <c r="T413" s="163"/>
      <c r="AT413" s="159" t="s">
        <v>192</v>
      </c>
      <c r="AU413" s="159" t="s">
        <v>96</v>
      </c>
      <c r="AV413" s="13" t="s">
        <v>94</v>
      </c>
      <c r="AW413" s="13" t="s">
        <v>42</v>
      </c>
      <c r="AX413" s="13" t="s">
        <v>87</v>
      </c>
      <c r="AY413" s="159" t="s">
        <v>183</v>
      </c>
    </row>
    <row r="414" spans="2:65" s="12" customFormat="1" ht="11.25">
      <c r="B414" s="150"/>
      <c r="D414" s="151" t="s">
        <v>192</v>
      </c>
      <c r="E414" s="152" t="s">
        <v>1</v>
      </c>
      <c r="F414" s="153" t="s">
        <v>2713</v>
      </c>
      <c r="H414" s="154">
        <v>1.125</v>
      </c>
      <c r="I414" s="155"/>
      <c r="L414" s="150"/>
      <c r="M414" s="156"/>
      <c r="T414" s="157"/>
      <c r="AT414" s="152" t="s">
        <v>192</v>
      </c>
      <c r="AU414" s="152" t="s">
        <v>96</v>
      </c>
      <c r="AV414" s="12" t="s">
        <v>96</v>
      </c>
      <c r="AW414" s="12" t="s">
        <v>42</v>
      </c>
      <c r="AX414" s="12" t="s">
        <v>87</v>
      </c>
      <c r="AY414" s="152" t="s">
        <v>183</v>
      </c>
    </row>
    <row r="415" spans="2:65" s="13" customFormat="1" ht="11.25">
      <c r="B415" s="158"/>
      <c r="D415" s="151" t="s">
        <v>192</v>
      </c>
      <c r="E415" s="159" t="s">
        <v>1</v>
      </c>
      <c r="F415" s="160" t="s">
        <v>2714</v>
      </c>
      <c r="H415" s="159" t="s">
        <v>1</v>
      </c>
      <c r="I415" s="161"/>
      <c r="L415" s="158"/>
      <c r="M415" s="162"/>
      <c r="T415" s="163"/>
      <c r="AT415" s="159" t="s">
        <v>192</v>
      </c>
      <c r="AU415" s="159" t="s">
        <v>96</v>
      </c>
      <c r="AV415" s="13" t="s">
        <v>94</v>
      </c>
      <c r="AW415" s="13" t="s">
        <v>42</v>
      </c>
      <c r="AX415" s="13" t="s">
        <v>87</v>
      </c>
      <c r="AY415" s="159" t="s">
        <v>183</v>
      </c>
    </row>
    <row r="416" spans="2:65" s="12" customFormat="1" ht="11.25">
      <c r="B416" s="150"/>
      <c r="D416" s="151" t="s">
        <v>192</v>
      </c>
      <c r="E416" s="152" t="s">
        <v>1</v>
      </c>
      <c r="F416" s="153" t="s">
        <v>2715</v>
      </c>
      <c r="H416" s="154">
        <v>-0.98499999999999999</v>
      </c>
      <c r="I416" s="155"/>
      <c r="L416" s="150"/>
      <c r="M416" s="156"/>
      <c r="T416" s="157"/>
      <c r="AT416" s="152" t="s">
        <v>192</v>
      </c>
      <c r="AU416" s="152" t="s">
        <v>96</v>
      </c>
      <c r="AV416" s="12" t="s">
        <v>96</v>
      </c>
      <c r="AW416" s="12" t="s">
        <v>42</v>
      </c>
      <c r="AX416" s="12" t="s">
        <v>87</v>
      </c>
      <c r="AY416" s="152" t="s">
        <v>183</v>
      </c>
    </row>
    <row r="417" spans="2:65" s="14" customFormat="1" ht="11.25">
      <c r="B417" s="164"/>
      <c r="D417" s="151" t="s">
        <v>192</v>
      </c>
      <c r="E417" s="165" t="s">
        <v>2435</v>
      </c>
      <c r="F417" s="166" t="s">
        <v>202</v>
      </c>
      <c r="H417" s="167">
        <v>0.14000000000000001</v>
      </c>
      <c r="I417" s="168"/>
      <c r="L417" s="164"/>
      <c r="M417" s="169"/>
      <c r="T417" s="170"/>
      <c r="AT417" s="165" t="s">
        <v>192</v>
      </c>
      <c r="AU417" s="165" t="s">
        <v>96</v>
      </c>
      <c r="AV417" s="14" t="s">
        <v>203</v>
      </c>
      <c r="AW417" s="14" t="s">
        <v>42</v>
      </c>
      <c r="AX417" s="14" t="s">
        <v>94</v>
      </c>
      <c r="AY417" s="165" t="s">
        <v>183</v>
      </c>
    </row>
    <row r="418" spans="2:65" s="11" customFormat="1" ht="22.9" customHeight="1">
      <c r="B418" s="125"/>
      <c r="D418" s="126" t="s">
        <v>86</v>
      </c>
      <c r="E418" s="135" t="s">
        <v>1126</v>
      </c>
      <c r="F418" s="135" t="s">
        <v>1477</v>
      </c>
      <c r="I418" s="128"/>
      <c r="J418" s="136">
        <f>BK418</f>
        <v>0</v>
      </c>
      <c r="L418" s="125"/>
      <c r="M418" s="130"/>
      <c r="P418" s="131">
        <f>SUM(P419:P425)</f>
        <v>0</v>
      </c>
      <c r="R418" s="131">
        <f>SUM(R419:R425)</f>
        <v>0</v>
      </c>
      <c r="T418" s="132">
        <f>SUM(T419:T425)</f>
        <v>0</v>
      </c>
      <c r="AR418" s="126" t="s">
        <v>94</v>
      </c>
      <c r="AT418" s="133" t="s">
        <v>86</v>
      </c>
      <c r="AU418" s="133" t="s">
        <v>94</v>
      </c>
      <c r="AY418" s="126" t="s">
        <v>183</v>
      </c>
      <c r="BK418" s="134">
        <f>SUM(BK419:BK425)</f>
        <v>0</v>
      </c>
    </row>
    <row r="419" spans="2:65" s="1" customFormat="1" ht="16.5" customHeight="1">
      <c r="B419" s="33"/>
      <c r="C419" s="137" t="s">
        <v>477</v>
      </c>
      <c r="D419" s="137" t="s">
        <v>185</v>
      </c>
      <c r="E419" s="138" t="s">
        <v>1129</v>
      </c>
      <c r="F419" s="139" t="s">
        <v>1130</v>
      </c>
      <c r="G419" s="140" t="s">
        <v>488</v>
      </c>
      <c r="H419" s="141">
        <v>14.282999999999999</v>
      </c>
      <c r="I419" s="142"/>
      <c r="J419" s="143">
        <f>ROUND(I419*H419,2)</f>
        <v>0</v>
      </c>
      <c r="K419" s="139" t="s">
        <v>189</v>
      </c>
      <c r="L419" s="33"/>
      <c r="M419" s="144" t="s">
        <v>1</v>
      </c>
      <c r="N419" s="145" t="s">
        <v>52</v>
      </c>
      <c r="P419" s="146">
        <f>O419*H419</f>
        <v>0</v>
      </c>
      <c r="Q419" s="146">
        <v>0</v>
      </c>
      <c r="R419" s="146">
        <f>Q419*H419</f>
        <v>0</v>
      </c>
      <c r="S419" s="146">
        <v>0</v>
      </c>
      <c r="T419" s="147">
        <f>S419*H419</f>
        <v>0</v>
      </c>
      <c r="AR419" s="148" t="s">
        <v>190</v>
      </c>
      <c r="AT419" s="148" t="s">
        <v>185</v>
      </c>
      <c r="AU419" s="148" t="s">
        <v>96</v>
      </c>
      <c r="AY419" s="17" t="s">
        <v>183</v>
      </c>
      <c r="BE419" s="149">
        <f>IF(N419="základní",J419,0)</f>
        <v>0</v>
      </c>
      <c r="BF419" s="149">
        <f>IF(N419="snížená",J419,0)</f>
        <v>0</v>
      </c>
      <c r="BG419" s="149">
        <f>IF(N419="zákl. přenesená",J419,0)</f>
        <v>0</v>
      </c>
      <c r="BH419" s="149">
        <f>IF(N419="sníž. přenesená",J419,0)</f>
        <v>0</v>
      </c>
      <c r="BI419" s="149">
        <f>IF(N419="nulová",J419,0)</f>
        <v>0</v>
      </c>
      <c r="BJ419" s="17" t="s">
        <v>94</v>
      </c>
      <c r="BK419" s="149">
        <f>ROUND(I419*H419,2)</f>
        <v>0</v>
      </c>
      <c r="BL419" s="17" t="s">
        <v>190</v>
      </c>
      <c r="BM419" s="148" t="s">
        <v>2716</v>
      </c>
    </row>
    <row r="420" spans="2:65" s="12" customFormat="1" ht="11.25">
      <c r="B420" s="150"/>
      <c r="D420" s="151" t="s">
        <v>192</v>
      </c>
      <c r="E420" s="152" t="s">
        <v>1</v>
      </c>
      <c r="F420" s="153" t="s">
        <v>2717</v>
      </c>
      <c r="H420" s="154">
        <v>27.363</v>
      </c>
      <c r="I420" s="155"/>
      <c r="L420" s="150"/>
      <c r="M420" s="156"/>
      <c r="T420" s="157"/>
      <c r="AT420" s="152" t="s">
        <v>192</v>
      </c>
      <c r="AU420" s="152" t="s">
        <v>96</v>
      </c>
      <c r="AV420" s="12" t="s">
        <v>96</v>
      </c>
      <c r="AW420" s="12" t="s">
        <v>42</v>
      </c>
      <c r="AX420" s="12" t="s">
        <v>87</v>
      </c>
      <c r="AY420" s="152" t="s">
        <v>183</v>
      </c>
    </row>
    <row r="421" spans="2:65" s="12" customFormat="1" ht="11.25">
      <c r="B421" s="150"/>
      <c r="D421" s="151" t="s">
        <v>192</v>
      </c>
      <c r="E421" s="152" t="s">
        <v>1</v>
      </c>
      <c r="F421" s="153" t="s">
        <v>2718</v>
      </c>
      <c r="H421" s="154">
        <v>-13.08</v>
      </c>
      <c r="I421" s="155"/>
      <c r="L421" s="150"/>
      <c r="M421" s="156"/>
      <c r="T421" s="157"/>
      <c r="AT421" s="152" t="s">
        <v>192</v>
      </c>
      <c r="AU421" s="152" t="s">
        <v>96</v>
      </c>
      <c r="AV421" s="12" t="s">
        <v>96</v>
      </c>
      <c r="AW421" s="12" t="s">
        <v>42</v>
      </c>
      <c r="AX421" s="12" t="s">
        <v>87</v>
      </c>
      <c r="AY421" s="152" t="s">
        <v>183</v>
      </c>
    </row>
    <row r="422" spans="2:65" s="15" customFormat="1" ht="11.25">
      <c r="B422" s="190"/>
      <c r="D422" s="151" t="s">
        <v>192</v>
      </c>
      <c r="E422" s="191" t="s">
        <v>1</v>
      </c>
      <c r="F422" s="192" t="s">
        <v>636</v>
      </c>
      <c r="H422" s="193">
        <v>14.282999999999999</v>
      </c>
      <c r="I422" s="194"/>
      <c r="L422" s="190"/>
      <c r="M422" s="195"/>
      <c r="T422" s="196"/>
      <c r="AT422" s="191" t="s">
        <v>192</v>
      </c>
      <c r="AU422" s="191" t="s">
        <v>96</v>
      </c>
      <c r="AV422" s="15" t="s">
        <v>190</v>
      </c>
      <c r="AW422" s="15" t="s">
        <v>42</v>
      </c>
      <c r="AX422" s="15" t="s">
        <v>94</v>
      </c>
      <c r="AY422" s="191" t="s">
        <v>183</v>
      </c>
    </row>
    <row r="423" spans="2:65" s="1" customFormat="1" ht="16.5" customHeight="1">
      <c r="B423" s="33"/>
      <c r="C423" s="137" t="s">
        <v>481</v>
      </c>
      <c r="D423" s="137" t="s">
        <v>185</v>
      </c>
      <c r="E423" s="138" t="s">
        <v>2719</v>
      </c>
      <c r="F423" s="139" t="s">
        <v>2720</v>
      </c>
      <c r="G423" s="140" t="s">
        <v>488</v>
      </c>
      <c r="H423" s="141">
        <v>13.08</v>
      </c>
      <c r="I423" s="142"/>
      <c r="J423" s="143">
        <f>ROUND(I423*H423,2)</f>
        <v>0</v>
      </c>
      <c r="K423" s="139" t="s">
        <v>189</v>
      </c>
      <c r="L423" s="33"/>
      <c r="M423" s="144" t="s">
        <v>1</v>
      </c>
      <c r="N423" s="145" t="s">
        <v>52</v>
      </c>
      <c r="P423" s="146">
        <f>O423*H423</f>
        <v>0</v>
      </c>
      <c r="Q423" s="146">
        <v>0</v>
      </c>
      <c r="R423" s="146">
        <f>Q423*H423</f>
        <v>0</v>
      </c>
      <c r="S423" s="146">
        <v>0</v>
      </c>
      <c r="T423" s="147">
        <f>S423*H423</f>
        <v>0</v>
      </c>
      <c r="AR423" s="148" t="s">
        <v>190</v>
      </c>
      <c r="AT423" s="148" t="s">
        <v>185</v>
      </c>
      <c r="AU423" s="148" t="s">
        <v>96</v>
      </c>
      <c r="AY423" s="17" t="s">
        <v>183</v>
      </c>
      <c r="BE423" s="149">
        <f>IF(N423="základní",J423,0)</f>
        <v>0</v>
      </c>
      <c r="BF423" s="149">
        <f>IF(N423="snížená",J423,0)</f>
        <v>0</v>
      </c>
      <c r="BG423" s="149">
        <f>IF(N423="zákl. přenesená",J423,0)</f>
        <v>0</v>
      </c>
      <c r="BH423" s="149">
        <f>IF(N423="sníž. přenesená",J423,0)</f>
        <v>0</v>
      </c>
      <c r="BI423" s="149">
        <f>IF(N423="nulová",J423,0)</f>
        <v>0</v>
      </c>
      <c r="BJ423" s="17" t="s">
        <v>94</v>
      </c>
      <c r="BK423" s="149">
        <f>ROUND(I423*H423,2)</f>
        <v>0</v>
      </c>
      <c r="BL423" s="17" t="s">
        <v>190</v>
      </c>
      <c r="BM423" s="148" t="s">
        <v>2721</v>
      </c>
    </row>
    <row r="424" spans="2:65" s="12" customFormat="1" ht="11.25">
      <c r="B424" s="150"/>
      <c r="D424" s="151" t="s">
        <v>192</v>
      </c>
      <c r="E424" s="152" t="s">
        <v>1</v>
      </c>
      <c r="F424" s="153" t="s">
        <v>2722</v>
      </c>
      <c r="H424" s="154">
        <v>13.08</v>
      </c>
      <c r="I424" s="155"/>
      <c r="L424" s="150"/>
      <c r="M424" s="156"/>
      <c r="T424" s="157"/>
      <c r="AT424" s="152" t="s">
        <v>192</v>
      </c>
      <c r="AU424" s="152" t="s">
        <v>96</v>
      </c>
      <c r="AV424" s="12" t="s">
        <v>96</v>
      </c>
      <c r="AW424" s="12" t="s">
        <v>42</v>
      </c>
      <c r="AX424" s="12" t="s">
        <v>87</v>
      </c>
      <c r="AY424" s="152" t="s">
        <v>183</v>
      </c>
    </row>
    <row r="425" spans="2:65" s="14" customFormat="1" ht="11.25">
      <c r="B425" s="164"/>
      <c r="D425" s="151" t="s">
        <v>192</v>
      </c>
      <c r="E425" s="165" t="s">
        <v>2446</v>
      </c>
      <c r="F425" s="166" t="s">
        <v>202</v>
      </c>
      <c r="H425" s="167">
        <v>13.08</v>
      </c>
      <c r="I425" s="168"/>
      <c r="L425" s="164"/>
      <c r="M425" s="169"/>
      <c r="T425" s="170"/>
      <c r="AT425" s="165" t="s">
        <v>192</v>
      </c>
      <c r="AU425" s="165" t="s">
        <v>96</v>
      </c>
      <c r="AV425" s="14" t="s">
        <v>203</v>
      </c>
      <c r="AW425" s="14" t="s">
        <v>42</v>
      </c>
      <c r="AX425" s="14" t="s">
        <v>94</v>
      </c>
      <c r="AY425" s="165" t="s">
        <v>183</v>
      </c>
    </row>
    <row r="426" spans="2:65" s="11" customFormat="1" ht="25.9" customHeight="1">
      <c r="B426" s="125"/>
      <c r="D426" s="126" t="s">
        <v>86</v>
      </c>
      <c r="E426" s="127" t="s">
        <v>1497</v>
      </c>
      <c r="F426" s="127" t="s">
        <v>1498</v>
      </c>
      <c r="I426" s="128"/>
      <c r="J426" s="129">
        <f>BK426</f>
        <v>0</v>
      </c>
      <c r="L426" s="125"/>
      <c r="M426" s="130"/>
      <c r="P426" s="131">
        <f>P427</f>
        <v>0</v>
      </c>
      <c r="R426" s="131">
        <f>R427</f>
        <v>8.9909299999999998E-2</v>
      </c>
      <c r="T426" s="132">
        <f>T427</f>
        <v>0</v>
      </c>
      <c r="AR426" s="126" t="s">
        <v>96</v>
      </c>
      <c r="AT426" s="133" t="s">
        <v>86</v>
      </c>
      <c r="AU426" s="133" t="s">
        <v>87</v>
      </c>
      <c r="AY426" s="126" t="s">
        <v>183</v>
      </c>
      <c r="BK426" s="134">
        <f>BK427</f>
        <v>0</v>
      </c>
    </row>
    <row r="427" spans="2:65" s="11" customFormat="1" ht="22.9" customHeight="1">
      <c r="B427" s="125"/>
      <c r="D427" s="126" t="s">
        <v>86</v>
      </c>
      <c r="E427" s="135" t="s">
        <v>1549</v>
      </c>
      <c r="F427" s="135" t="s">
        <v>1550</v>
      </c>
      <c r="I427" s="128"/>
      <c r="J427" s="136">
        <f>BK427</f>
        <v>0</v>
      </c>
      <c r="L427" s="125"/>
      <c r="M427" s="130"/>
      <c r="P427" s="131">
        <f>SUM(P428:P436)</f>
        <v>0</v>
      </c>
      <c r="R427" s="131">
        <f>SUM(R428:R436)</f>
        <v>8.9909299999999998E-2</v>
      </c>
      <c r="T427" s="132">
        <f>SUM(T428:T436)</f>
        <v>0</v>
      </c>
      <c r="AR427" s="126" t="s">
        <v>96</v>
      </c>
      <c r="AT427" s="133" t="s">
        <v>86</v>
      </c>
      <c r="AU427" s="133" t="s">
        <v>94</v>
      </c>
      <c r="AY427" s="126" t="s">
        <v>183</v>
      </c>
      <c r="BK427" s="134">
        <f>SUM(BK428:BK436)</f>
        <v>0</v>
      </c>
    </row>
    <row r="428" spans="2:65" s="1" customFormat="1" ht="16.5" customHeight="1">
      <c r="B428" s="33"/>
      <c r="C428" s="137" t="s">
        <v>485</v>
      </c>
      <c r="D428" s="137" t="s">
        <v>185</v>
      </c>
      <c r="E428" s="138" t="s">
        <v>2723</v>
      </c>
      <c r="F428" s="139" t="s">
        <v>2724</v>
      </c>
      <c r="G428" s="140" t="s">
        <v>1308</v>
      </c>
      <c r="H428" s="141">
        <v>79.566000000000003</v>
      </c>
      <c r="I428" s="142"/>
      <c r="J428" s="143">
        <f>ROUND(I428*H428,2)</f>
        <v>0</v>
      </c>
      <c r="K428" s="139" t="s">
        <v>189</v>
      </c>
      <c r="L428" s="33"/>
      <c r="M428" s="144" t="s">
        <v>1</v>
      </c>
      <c r="N428" s="145" t="s">
        <v>52</v>
      </c>
      <c r="P428" s="146">
        <f>O428*H428</f>
        <v>0</v>
      </c>
      <c r="Q428" s="146">
        <v>5.0000000000000002E-5</v>
      </c>
      <c r="R428" s="146">
        <f>Q428*H428</f>
        <v>3.9783000000000006E-3</v>
      </c>
      <c r="S428" s="146">
        <v>0</v>
      </c>
      <c r="T428" s="147">
        <f>S428*H428</f>
        <v>0</v>
      </c>
      <c r="AR428" s="148" t="s">
        <v>290</v>
      </c>
      <c r="AT428" s="148" t="s">
        <v>185</v>
      </c>
      <c r="AU428" s="148" t="s">
        <v>96</v>
      </c>
      <c r="AY428" s="17" t="s">
        <v>183</v>
      </c>
      <c r="BE428" s="149">
        <f>IF(N428="základní",J428,0)</f>
        <v>0</v>
      </c>
      <c r="BF428" s="149">
        <f>IF(N428="snížená",J428,0)</f>
        <v>0</v>
      </c>
      <c r="BG428" s="149">
        <f>IF(N428="zákl. přenesená",J428,0)</f>
        <v>0</v>
      </c>
      <c r="BH428" s="149">
        <f>IF(N428="sníž. přenesená",J428,0)</f>
        <v>0</v>
      </c>
      <c r="BI428" s="149">
        <f>IF(N428="nulová",J428,0)</f>
        <v>0</v>
      </c>
      <c r="BJ428" s="17" t="s">
        <v>94</v>
      </c>
      <c r="BK428" s="149">
        <f>ROUND(I428*H428,2)</f>
        <v>0</v>
      </c>
      <c r="BL428" s="17" t="s">
        <v>290</v>
      </c>
      <c r="BM428" s="148" t="s">
        <v>2725</v>
      </c>
    </row>
    <row r="429" spans="2:65" s="13" customFormat="1" ht="11.25">
      <c r="B429" s="158"/>
      <c r="D429" s="151" t="s">
        <v>192</v>
      </c>
      <c r="E429" s="159" t="s">
        <v>1</v>
      </c>
      <c r="F429" s="160" t="s">
        <v>2726</v>
      </c>
      <c r="H429" s="159" t="s">
        <v>1</v>
      </c>
      <c r="I429" s="161"/>
      <c r="L429" s="158"/>
      <c r="M429" s="162"/>
      <c r="T429" s="163"/>
      <c r="AT429" s="159" t="s">
        <v>192</v>
      </c>
      <c r="AU429" s="159" t="s">
        <v>96</v>
      </c>
      <c r="AV429" s="13" t="s">
        <v>94</v>
      </c>
      <c r="AW429" s="13" t="s">
        <v>42</v>
      </c>
      <c r="AX429" s="13" t="s">
        <v>87</v>
      </c>
      <c r="AY429" s="159" t="s">
        <v>183</v>
      </c>
    </row>
    <row r="430" spans="2:65" s="13" customFormat="1" ht="11.25">
      <c r="B430" s="158"/>
      <c r="D430" s="151" t="s">
        <v>192</v>
      </c>
      <c r="E430" s="159" t="s">
        <v>1</v>
      </c>
      <c r="F430" s="160" t="s">
        <v>2727</v>
      </c>
      <c r="H430" s="159" t="s">
        <v>1</v>
      </c>
      <c r="I430" s="161"/>
      <c r="L430" s="158"/>
      <c r="M430" s="162"/>
      <c r="T430" s="163"/>
      <c r="AT430" s="159" t="s">
        <v>192</v>
      </c>
      <c r="AU430" s="159" t="s">
        <v>96</v>
      </c>
      <c r="AV430" s="13" t="s">
        <v>94</v>
      </c>
      <c r="AW430" s="13" t="s">
        <v>42</v>
      </c>
      <c r="AX430" s="13" t="s">
        <v>87</v>
      </c>
      <c r="AY430" s="159" t="s">
        <v>183</v>
      </c>
    </row>
    <row r="431" spans="2:65" s="12" customFormat="1" ht="11.25">
      <c r="B431" s="150"/>
      <c r="D431" s="151" t="s">
        <v>192</v>
      </c>
      <c r="E431" s="152" t="s">
        <v>1</v>
      </c>
      <c r="F431" s="153" t="s">
        <v>2728</v>
      </c>
      <c r="H431" s="154">
        <v>79.566000000000003</v>
      </c>
      <c r="I431" s="155"/>
      <c r="L431" s="150"/>
      <c r="M431" s="156"/>
      <c r="T431" s="157"/>
      <c r="AT431" s="152" t="s">
        <v>192</v>
      </c>
      <c r="AU431" s="152" t="s">
        <v>96</v>
      </c>
      <c r="AV431" s="12" t="s">
        <v>96</v>
      </c>
      <c r="AW431" s="12" t="s">
        <v>42</v>
      </c>
      <c r="AX431" s="12" t="s">
        <v>87</v>
      </c>
      <c r="AY431" s="152" t="s">
        <v>183</v>
      </c>
    </row>
    <row r="432" spans="2:65" s="13" customFormat="1" ht="11.25">
      <c r="B432" s="158"/>
      <c r="D432" s="151" t="s">
        <v>192</v>
      </c>
      <c r="E432" s="159" t="s">
        <v>1</v>
      </c>
      <c r="F432" s="160" t="s">
        <v>2729</v>
      </c>
      <c r="H432" s="159" t="s">
        <v>1</v>
      </c>
      <c r="I432" s="161"/>
      <c r="L432" s="158"/>
      <c r="M432" s="162"/>
      <c r="T432" s="163"/>
      <c r="AT432" s="159" t="s">
        <v>192</v>
      </c>
      <c r="AU432" s="159" t="s">
        <v>96</v>
      </c>
      <c r="AV432" s="13" t="s">
        <v>94</v>
      </c>
      <c r="AW432" s="13" t="s">
        <v>42</v>
      </c>
      <c r="AX432" s="13" t="s">
        <v>87</v>
      </c>
      <c r="AY432" s="159" t="s">
        <v>183</v>
      </c>
    </row>
    <row r="433" spans="2:65" s="14" customFormat="1" ht="11.25">
      <c r="B433" s="164"/>
      <c r="D433" s="151" t="s">
        <v>192</v>
      </c>
      <c r="E433" s="165" t="s">
        <v>1</v>
      </c>
      <c r="F433" s="166" t="s">
        <v>202</v>
      </c>
      <c r="H433" s="167">
        <v>79.566000000000003</v>
      </c>
      <c r="I433" s="168"/>
      <c r="L433" s="164"/>
      <c r="M433" s="169"/>
      <c r="T433" s="170"/>
      <c r="AT433" s="165" t="s">
        <v>192</v>
      </c>
      <c r="AU433" s="165" t="s">
        <v>96</v>
      </c>
      <c r="AV433" s="14" t="s">
        <v>203</v>
      </c>
      <c r="AW433" s="14" t="s">
        <v>42</v>
      </c>
      <c r="AX433" s="14" t="s">
        <v>94</v>
      </c>
      <c r="AY433" s="165" t="s">
        <v>183</v>
      </c>
    </row>
    <row r="434" spans="2:65" s="1" customFormat="1" ht="16.5" customHeight="1">
      <c r="B434" s="33"/>
      <c r="C434" s="176" t="s">
        <v>926</v>
      </c>
      <c r="D434" s="176" t="s">
        <v>511</v>
      </c>
      <c r="E434" s="177" t="s">
        <v>2730</v>
      </c>
      <c r="F434" s="178" t="s">
        <v>2731</v>
      </c>
      <c r="G434" s="179" t="s">
        <v>1308</v>
      </c>
      <c r="H434" s="180">
        <v>85.930999999999997</v>
      </c>
      <c r="I434" s="181"/>
      <c r="J434" s="182">
        <f>ROUND(I434*H434,2)</f>
        <v>0</v>
      </c>
      <c r="K434" s="178" t="s">
        <v>705</v>
      </c>
      <c r="L434" s="183"/>
      <c r="M434" s="184" t="s">
        <v>1</v>
      </c>
      <c r="N434" s="185" t="s">
        <v>52</v>
      </c>
      <c r="P434" s="146">
        <f>O434*H434</f>
        <v>0</v>
      </c>
      <c r="Q434" s="146">
        <v>1E-3</v>
      </c>
      <c r="R434" s="146">
        <f>Q434*H434</f>
        <v>8.5930999999999993E-2</v>
      </c>
      <c r="S434" s="146">
        <v>0</v>
      </c>
      <c r="T434" s="147">
        <f>S434*H434</f>
        <v>0</v>
      </c>
      <c r="AR434" s="148" t="s">
        <v>357</v>
      </c>
      <c r="AT434" s="148" t="s">
        <v>511</v>
      </c>
      <c r="AU434" s="148" t="s">
        <v>96</v>
      </c>
      <c r="AY434" s="17" t="s">
        <v>183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7" t="s">
        <v>94</v>
      </c>
      <c r="BK434" s="149">
        <f>ROUND(I434*H434,2)</f>
        <v>0</v>
      </c>
      <c r="BL434" s="17" t="s">
        <v>290</v>
      </c>
      <c r="BM434" s="148" t="s">
        <v>2732</v>
      </c>
    </row>
    <row r="435" spans="2:65" s="12" customFormat="1" ht="11.25">
      <c r="B435" s="150"/>
      <c r="D435" s="151" t="s">
        <v>192</v>
      </c>
      <c r="E435" s="152" t="s">
        <v>1</v>
      </c>
      <c r="F435" s="153" t="s">
        <v>2733</v>
      </c>
      <c r="H435" s="154">
        <v>85.930999999999997</v>
      </c>
      <c r="I435" s="155"/>
      <c r="L435" s="150"/>
      <c r="M435" s="156"/>
      <c r="T435" s="157"/>
      <c r="AT435" s="152" t="s">
        <v>192</v>
      </c>
      <c r="AU435" s="152" t="s">
        <v>96</v>
      </c>
      <c r="AV435" s="12" t="s">
        <v>96</v>
      </c>
      <c r="AW435" s="12" t="s">
        <v>42</v>
      </c>
      <c r="AX435" s="12" t="s">
        <v>94</v>
      </c>
      <c r="AY435" s="152" t="s">
        <v>183</v>
      </c>
    </row>
    <row r="436" spans="2:65" s="1" customFormat="1" ht="16.5" customHeight="1">
      <c r="B436" s="33"/>
      <c r="C436" s="137" t="s">
        <v>853</v>
      </c>
      <c r="D436" s="137" t="s">
        <v>185</v>
      </c>
      <c r="E436" s="138" t="s">
        <v>1565</v>
      </c>
      <c r="F436" s="139" t="s">
        <v>1566</v>
      </c>
      <c r="G436" s="140" t="s">
        <v>488</v>
      </c>
      <c r="H436" s="141">
        <v>0.09</v>
      </c>
      <c r="I436" s="142"/>
      <c r="J436" s="143">
        <f>ROUND(I436*H436,2)</f>
        <v>0</v>
      </c>
      <c r="K436" s="139" t="s">
        <v>189</v>
      </c>
      <c r="L436" s="33"/>
      <c r="M436" s="171" t="s">
        <v>1</v>
      </c>
      <c r="N436" s="172" t="s">
        <v>52</v>
      </c>
      <c r="O436" s="173"/>
      <c r="P436" s="174">
        <f>O436*H436</f>
        <v>0</v>
      </c>
      <c r="Q436" s="174">
        <v>0</v>
      </c>
      <c r="R436" s="174">
        <f>Q436*H436</f>
        <v>0</v>
      </c>
      <c r="S436" s="174">
        <v>0</v>
      </c>
      <c r="T436" s="175">
        <f>S436*H436</f>
        <v>0</v>
      </c>
      <c r="AR436" s="148" t="s">
        <v>290</v>
      </c>
      <c r="AT436" s="148" t="s">
        <v>185</v>
      </c>
      <c r="AU436" s="148" t="s">
        <v>96</v>
      </c>
      <c r="AY436" s="17" t="s">
        <v>183</v>
      </c>
      <c r="BE436" s="149">
        <f>IF(N436="základní",J436,0)</f>
        <v>0</v>
      </c>
      <c r="BF436" s="149">
        <f>IF(N436="snížená",J436,0)</f>
        <v>0</v>
      </c>
      <c r="BG436" s="149">
        <f>IF(N436="zákl. přenesená",J436,0)</f>
        <v>0</v>
      </c>
      <c r="BH436" s="149">
        <f>IF(N436="sníž. přenesená",J436,0)</f>
        <v>0</v>
      </c>
      <c r="BI436" s="149">
        <f>IF(N436="nulová",J436,0)</f>
        <v>0</v>
      </c>
      <c r="BJ436" s="17" t="s">
        <v>94</v>
      </c>
      <c r="BK436" s="149">
        <f>ROUND(I436*H436,2)</f>
        <v>0</v>
      </c>
      <c r="BL436" s="17" t="s">
        <v>290</v>
      </c>
      <c r="BM436" s="148" t="s">
        <v>2734</v>
      </c>
    </row>
    <row r="437" spans="2:65" s="1" customFormat="1" ht="6.95" customHeight="1">
      <c r="B437" s="45"/>
      <c r="C437" s="46"/>
      <c r="D437" s="46"/>
      <c r="E437" s="46"/>
      <c r="F437" s="46"/>
      <c r="G437" s="46"/>
      <c r="H437" s="46"/>
      <c r="I437" s="46"/>
      <c r="J437" s="46"/>
      <c r="K437" s="46"/>
      <c r="L437" s="33"/>
    </row>
  </sheetData>
  <sheetProtection algorithmName="SHA-512" hashValue="6VK+Se4w+CQ/FD+6P6MK9xKHuH81NtQ7ue1Dxz/IY8QiU++AwjJNyoXvlQQF2cL0pHP3Lkz6bC/kaaUBbr4kCg==" saltValue="jhGRLbLkFWgOfHfp0WXYvyq8hjfCgCW6moINQg/Vj34pFGAnBj1ZQ6Rqmhhherf7m1c+DahwApdD+KP1N+uaLA==" spinCount="100000" sheet="1" objects="1" scenarios="1" formatColumns="0" formatRows="0" autoFilter="0"/>
  <autoFilter ref="C123:K436" xr:uid="{00000000-0009-0000-0000-00000F000000}"/>
  <mergeCells count="9">
    <mergeCell ref="E86:H86"/>
    <mergeCell ref="E114:H114"/>
    <mergeCell ref="E116:H116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7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156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s="1" customFormat="1" ht="12" customHeight="1">
      <c r="B8" s="33"/>
      <c r="D8" s="27" t="s">
        <v>158</v>
      </c>
      <c r="L8" s="33"/>
    </row>
    <row r="9" spans="2:46" s="1" customFormat="1" ht="16.5" customHeight="1">
      <c r="B9" s="33"/>
      <c r="E9" s="208" t="s">
        <v>2735</v>
      </c>
      <c r="F9" s="247"/>
      <c r="G9" s="247"/>
      <c r="H9" s="247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7" t="s">
        <v>18</v>
      </c>
      <c r="F11" s="25" t="s">
        <v>1</v>
      </c>
      <c r="I11" s="27" t="s">
        <v>20</v>
      </c>
      <c r="J11" s="25" t="s">
        <v>1</v>
      </c>
      <c r="L11" s="33"/>
    </row>
    <row r="12" spans="2:4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18. 8. 2023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4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48" t="str">
        <f>'Rekapitulace stavby'!E14</f>
        <v>Vyplň údaj</v>
      </c>
      <c r="F18" s="213"/>
      <c r="G18" s="213"/>
      <c r="H18" s="213"/>
      <c r="I18" s="27" t="s">
        <v>34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45</v>
      </c>
      <c r="L26" s="33"/>
    </row>
    <row r="27" spans="2:12" s="7" customFormat="1" ht="16.5" customHeight="1">
      <c r="B27" s="95"/>
      <c r="E27" s="218" t="s">
        <v>1</v>
      </c>
      <c r="F27" s="218"/>
      <c r="G27" s="218"/>
      <c r="H27" s="218"/>
      <c r="L27" s="95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6" t="s">
        <v>47</v>
      </c>
      <c r="J30" s="67">
        <f>ROUND(J125,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</row>
    <row r="33" spans="2:12" s="1" customFormat="1" ht="14.45" customHeight="1">
      <c r="B33" s="33"/>
      <c r="D33" s="56" t="s">
        <v>51</v>
      </c>
      <c r="E33" s="27" t="s">
        <v>52</v>
      </c>
      <c r="F33" s="87">
        <f>ROUND((SUM(BE125:BE178)),  2)</f>
        <v>0</v>
      </c>
      <c r="I33" s="97">
        <v>0.21</v>
      </c>
      <c r="J33" s="87">
        <f>ROUND(((SUM(BE125:BE178))*I33),  2)</f>
        <v>0</v>
      </c>
      <c r="L33" s="33"/>
    </row>
    <row r="34" spans="2:12" s="1" customFormat="1" ht="14.45" customHeight="1">
      <c r="B34" s="33"/>
      <c r="E34" s="27" t="s">
        <v>53</v>
      </c>
      <c r="F34" s="87">
        <f>ROUND((SUM(BF125:BF178)),  2)</f>
        <v>0</v>
      </c>
      <c r="I34" s="97">
        <v>0.15</v>
      </c>
      <c r="J34" s="87">
        <f>ROUND(((SUM(BF125:BF178))*I34),  2)</f>
        <v>0</v>
      </c>
      <c r="L34" s="33"/>
    </row>
    <row r="35" spans="2:12" s="1" customFormat="1" ht="14.45" hidden="1" customHeight="1">
      <c r="B35" s="33"/>
      <c r="E35" s="27" t="s">
        <v>54</v>
      </c>
      <c r="F35" s="87">
        <f>ROUND((SUM(BG125:BG178)),  2)</f>
        <v>0</v>
      </c>
      <c r="I35" s="97">
        <v>0.21</v>
      </c>
      <c r="J35" s="87">
        <f>0</f>
        <v>0</v>
      </c>
      <c r="L35" s="33"/>
    </row>
    <row r="36" spans="2:12" s="1" customFormat="1" ht="14.45" hidden="1" customHeight="1">
      <c r="B36" s="33"/>
      <c r="E36" s="27" t="s">
        <v>55</v>
      </c>
      <c r="F36" s="87">
        <f>ROUND((SUM(BH125:BH178)),  2)</f>
        <v>0</v>
      </c>
      <c r="I36" s="97">
        <v>0.15</v>
      </c>
      <c r="J36" s="87">
        <f>0</f>
        <v>0</v>
      </c>
      <c r="L36" s="33"/>
    </row>
    <row r="37" spans="2:12" s="1" customFormat="1" ht="14.45" hidden="1" customHeight="1">
      <c r="B37" s="33"/>
      <c r="E37" s="27" t="s">
        <v>56</v>
      </c>
      <c r="F37" s="87">
        <f>ROUND((SUM(BI125:BI178)),  2)</f>
        <v>0</v>
      </c>
      <c r="I37" s="97">
        <v>0</v>
      </c>
      <c r="J37" s="87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8"/>
      <c r="D39" s="99" t="s">
        <v>57</v>
      </c>
      <c r="E39" s="58"/>
      <c r="F39" s="58"/>
      <c r="G39" s="100" t="s">
        <v>58</v>
      </c>
      <c r="H39" s="101" t="s">
        <v>59</v>
      </c>
      <c r="I39" s="58"/>
      <c r="J39" s="102">
        <f>SUM(J30:J37)</f>
        <v>0</v>
      </c>
      <c r="K39" s="103"/>
      <c r="L39" s="33"/>
    </row>
    <row r="40" spans="2:12" s="1" customFormat="1" ht="14.45" customHeight="1">
      <c r="B40" s="33"/>
      <c r="L40" s="33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47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47" s="1" customFormat="1" ht="24.95" customHeight="1">
      <c r="B82" s="33"/>
      <c r="C82" s="21" t="s">
        <v>162</v>
      </c>
      <c r="L82" s="33"/>
    </row>
    <row r="83" spans="2:47" s="1" customFormat="1" ht="6.95" customHeight="1">
      <c r="B83" s="33"/>
      <c r="L83" s="33"/>
    </row>
    <row r="84" spans="2:47" s="1" customFormat="1" ht="12" customHeight="1">
      <c r="B84" s="33"/>
      <c r="C84" s="27" t="s">
        <v>16</v>
      </c>
      <c r="L84" s="33"/>
    </row>
    <row r="85" spans="2:47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47" s="1" customFormat="1" ht="12" customHeight="1">
      <c r="B86" s="33"/>
      <c r="C86" s="27" t="s">
        <v>158</v>
      </c>
      <c r="L86" s="33"/>
    </row>
    <row r="87" spans="2:47" s="1" customFormat="1" ht="16.5" customHeight="1">
      <c r="B87" s="33"/>
      <c r="E87" s="208" t="str">
        <f>E9</f>
        <v>VON - VEDLEJŠÍ A OSTATNÍ NÁKLADY</v>
      </c>
      <c r="F87" s="247"/>
      <c r="G87" s="247"/>
      <c r="H87" s="247"/>
      <c r="L87" s="33"/>
    </row>
    <row r="88" spans="2:47" s="1" customFormat="1" ht="6.95" customHeight="1">
      <c r="B88" s="33"/>
      <c r="L88" s="33"/>
    </row>
    <row r="89" spans="2:47" s="1" customFormat="1" ht="12" customHeight="1">
      <c r="B89" s="33"/>
      <c r="C89" s="27" t="s">
        <v>22</v>
      </c>
      <c r="F89" s="25" t="str">
        <f>F12</f>
        <v>Brno - Řečkovice</v>
      </c>
      <c r="I89" s="27" t="s">
        <v>24</v>
      </c>
      <c r="J89" s="53" t="str">
        <f>IF(J12="","",J12)</f>
        <v>18. 8. 2023</v>
      </c>
      <c r="L89" s="33"/>
    </row>
    <row r="90" spans="2:47" s="1" customFormat="1" ht="6.95" customHeight="1">
      <c r="B90" s="33"/>
      <c r="L90" s="33"/>
    </row>
    <row r="91" spans="2:47" s="1" customFormat="1" ht="40.15" customHeight="1">
      <c r="B91" s="33"/>
      <c r="C91" s="27" t="s">
        <v>30</v>
      </c>
      <c r="F91" s="25" t="str">
        <f>E15</f>
        <v>Statutární město Brno, měst.č.Řečkovice-Mokrá hora</v>
      </c>
      <c r="I91" s="27" t="s">
        <v>38</v>
      </c>
      <c r="J91" s="31" t="str">
        <f>E21</f>
        <v>Ateliér zahradní a krajin.architektury Z.Sendler</v>
      </c>
      <c r="L91" s="33"/>
    </row>
    <row r="92" spans="2:47" s="1" customFormat="1" ht="15.2" customHeight="1">
      <c r="B92" s="33"/>
      <c r="C92" s="27" t="s">
        <v>36</v>
      </c>
      <c r="F92" s="25" t="str">
        <f>IF(E18="","",E18)</f>
        <v>Vyplň údaj</v>
      </c>
      <c r="I92" s="27" t="s">
        <v>43</v>
      </c>
      <c r="J92" s="31" t="str">
        <f>E24</f>
        <v xml:space="preserve"> </v>
      </c>
      <c r="L92" s="33"/>
    </row>
    <row r="93" spans="2:47" s="1" customFormat="1" ht="10.35" customHeight="1">
      <c r="B93" s="33"/>
      <c r="L93" s="33"/>
    </row>
    <row r="94" spans="2:47" s="1" customFormat="1" ht="29.25" customHeight="1">
      <c r="B94" s="33"/>
      <c r="C94" s="106" t="s">
        <v>163</v>
      </c>
      <c r="D94" s="98"/>
      <c r="E94" s="98"/>
      <c r="F94" s="98"/>
      <c r="G94" s="98"/>
      <c r="H94" s="98"/>
      <c r="I94" s="98"/>
      <c r="J94" s="107" t="s">
        <v>164</v>
      </c>
      <c r="K94" s="98"/>
      <c r="L94" s="33"/>
    </row>
    <row r="95" spans="2:47" s="1" customFormat="1" ht="10.35" customHeight="1">
      <c r="B95" s="33"/>
      <c r="L95" s="33"/>
    </row>
    <row r="96" spans="2:47" s="1" customFormat="1" ht="22.9" customHeight="1">
      <c r="B96" s="33"/>
      <c r="C96" s="108" t="s">
        <v>165</v>
      </c>
      <c r="J96" s="67">
        <f>J125</f>
        <v>0</v>
      </c>
      <c r="L96" s="33"/>
      <c r="AU96" s="17" t="s">
        <v>166</v>
      </c>
    </row>
    <row r="97" spans="2:12" s="8" customFormat="1" ht="24.95" customHeight="1">
      <c r="B97" s="109"/>
      <c r="D97" s="110" t="s">
        <v>2736</v>
      </c>
      <c r="E97" s="111"/>
      <c r="F97" s="111"/>
      <c r="G97" s="111"/>
      <c r="H97" s="111"/>
      <c r="I97" s="111"/>
      <c r="J97" s="112">
        <f>J126</f>
        <v>0</v>
      </c>
      <c r="L97" s="109"/>
    </row>
    <row r="98" spans="2:12" s="9" customFormat="1" ht="19.899999999999999" customHeight="1">
      <c r="B98" s="113"/>
      <c r="D98" s="114" t="s">
        <v>2737</v>
      </c>
      <c r="E98" s="115"/>
      <c r="F98" s="115"/>
      <c r="G98" s="115"/>
      <c r="H98" s="115"/>
      <c r="I98" s="115"/>
      <c r="J98" s="116">
        <f>J127</f>
        <v>0</v>
      </c>
      <c r="L98" s="113"/>
    </row>
    <row r="99" spans="2:12" s="8" customFormat="1" ht="24.95" customHeight="1">
      <c r="B99" s="109"/>
      <c r="D99" s="110" t="s">
        <v>2738</v>
      </c>
      <c r="E99" s="111"/>
      <c r="F99" s="111"/>
      <c r="G99" s="111"/>
      <c r="H99" s="111"/>
      <c r="I99" s="111"/>
      <c r="J99" s="112">
        <f>J134</f>
        <v>0</v>
      </c>
      <c r="L99" s="109"/>
    </row>
    <row r="100" spans="2:12" s="9" customFormat="1" ht="19.899999999999999" customHeight="1">
      <c r="B100" s="113"/>
      <c r="D100" s="114" t="s">
        <v>2739</v>
      </c>
      <c r="E100" s="115"/>
      <c r="F100" s="115"/>
      <c r="G100" s="115"/>
      <c r="H100" s="115"/>
      <c r="I100" s="115"/>
      <c r="J100" s="116">
        <f>J135</f>
        <v>0</v>
      </c>
      <c r="L100" s="113"/>
    </row>
    <row r="101" spans="2:12" s="9" customFormat="1" ht="19.899999999999999" customHeight="1">
      <c r="B101" s="113"/>
      <c r="D101" s="114" t="s">
        <v>2740</v>
      </c>
      <c r="E101" s="115"/>
      <c r="F101" s="115"/>
      <c r="G101" s="115"/>
      <c r="H101" s="115"/>
      <c r="I101" s="115"/>
      <c r="J101" s="116">
        <f>J141</f>
        <v>0</v>
      </c>
      <c r="L101" s="113"/>
    </row>
    <row r="102" spans="2:12" s="9" customFormat="1" ht="19.899999999999999" customHeight="1">
      <c r="B102" s="113"/>
      <c r="D102" s="114" t="s">
        <v>2741</v>
      </c>
      <c r="E102" s="115"/>
      <c r="F102" s="115"/>
      <c r="G102" s="115"/>
      <c r="H102" s="115"/>
      <c r="I102" s="115"/>
      <c r="J102" s="116">
        <f>J148</f>
        <v>0</v>
      </c>
      <c r="L102" s="113"/>
    </row>
    <row r="103" spans="2:12" s="9" customFormat="1" ht="19.899999999999999" customHeight="1">
      <c r="B103" s="113"/>
      <c r="D103" s="114" t="s">
        <v>2742</v>
      </c>
      <c r="E103" s="115"/>
      <c r="F103" s="115"/>
      <c r="G103" s="115"/>
      <c r="H103" s="115"/>
      <c r="I103" s="115"/>
      <c r="J103" s="116">
        <f>J155</f>
        <v>0</v>
      </c>
      <c r="L103" s="113"/>
    </row>
    <row r="104" spans="2:12" s="9" customFormat="1" ht="19.899999999999999" customHeight="1">
      <c r="B104" s="113"/>
      <c r="D104" s="114" t="s">
        <v>2743</v>
      </c>
      <c r="E104" s="115"/>
      <c r="F104" s="115"/>
      <c r="G104" s="115"/>
      <c r="H104" s="115"/>
      <c r="I104" s="115"/>
      <c r="J104" s="116">
        <f>J167</f>
        <v>0</v>
      </c>
      <c r="L104" s="113"/>
    </row>
    <row r="105" spans="2:12" s="9" customFormat="1" ht="19.899999999999999" customHeight="1">
      <c r="B105" s="113"/>
      <c r="D105" s="114" t="s">
        <v>2744</v>
      </c>
      <c r="E105" s="115"/>
      <c r="F105" s="115"/>
      <c r="G105" s="115"/>
      <c r="H105" s="115"/>
      <c r="I105" s="115"/>
      <c r="J105" s="116">
        <f>J173</f>
        <v>0</v>
      </c>
      <c r="L105" s="113"/>
    </row>
    <row r="106" spans="2:12" s="1" customFormat="1" ht="21.75" customHeight="1">
      <c r="B106" s="33"/>
      <c r="L106" s="33"/>
    </row>
    <row r="107" spans="2:12" s="1" customFormat="1" ht="6.95" customHeight="1">
      <c r="B107" s="45"/>
      <c r="C107" s="46"/>
      <c r="D107" s="46"/>
      <c r="E107" s="46"/>
      <c r="F107" s="46"/>
      <c r="G107" s="46"/>
      <c r="H107" s="46"/>
      <c r="I107" s="46"/>
      <c r="J107" s="46"/>
      <c r="K107" s="46"/>
      <c r="L107" s="33"/>
    </row>
    <row r="111" spans="2:12" s="1" customFormat="1" ht="6.95" customHeight="1"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33"/>
    </row>
    <row r="112" spans="2:12" s="1" customFormat="1" ht="24.95" customHeight="1">
      <c r="B112" s="33"/>
      <c r="C112" s="21" t="s">
        <v>169</v>
      </c>
      <c r="L112" s="33"/>
    </row>
    <row r="113" spans="2:65" s="1" customFormat="1" ht="6.95" customHeight="1">
      <c r="B113" s="33"/>
      <c r="L113" s="33"/>
    </row>
    <row r="114" spans="2:65" s="1" customFormat="1" ht="12" customHeight="1">
      <c r="B114" s="33"/>
      <c r="C114" s="27" t="s">
        <v>16</v>
      </c>
      <c r="L114" s="33"/>
    </row>
    <row r="115" spans="2:65" s="1" customFormat="1" ht="16.5" customHeight="1">
      <c r="B115" s="33"/>
      <c r="E115" s="245" t="str">
        <f>E7</f>
        <v>VEŘEJNÉ PROSTRANSTVÍ POD ŘEČKOVICKÝM HŘBITOVEM</v>
      </c>
      <c r="F115" s="246"/>
      <c r="G115" s="246"/>
      <c r="H115" s="246"/>
      <c r="L115" s="33"/>
    </row>
    <row r="116" spans="2:65" s="1" customFormat="1" ht="12" customHeight="1">
      <c r="B116" s="33"/>
      <c r="C116" s="27" t="s">
        <v>158</v>
      </c>
      <c r="L116" s="33"/>
    </row>
    <row r="117" spans="2:65" s="1" customFormat="1" ht="16.5" customHeight="1">
      <c r="B117" s="33"/>
      <c r="E117" s="208" t="str">
        <f>E9</f>
        <v>VON - VEDLEJŠÍ A OSTATNÍ NÁKLADY</v>
      </c>
      <c r="F117" s="247"/>
      <c r="G117" s="247"/>
      <c r="H117" s="247"/>
      <c r="L117" s="33"/>
    </row>
    <row r="118" spans="2:65" s="1" customFormat="1" ht="6.95" customHeight="1">
      <c r="B118" s="33"/>
      <c r="L118" s="33"/>
    </row>
    <row r="119" spans="2:65" s="1" customFormat="1" ht="12" customHeight="1">
      <c r="B119" s="33"/>
      <c r="C119" s="27" t="s">
        <v>22</v>
      </c>
      <c r="F119" s="25" t="str">
        <f>F12</f>
        <v>Brno - Řečkovice</v>
      </c>
      <c r="I119" s="27" t="s">
        <v>24</v>
      </c>
      <c r="J119" s="53" t="str">
        <f>IF(J12="","",J12)</f>
        <v>18. 8. 2023</v>
      </c>
      <c r="L119" s="33"/>
    </row>
    <row r="120" spans="2:65" s="1" customFormat="1" ht="6.95" customHeight="1">
      <c r="B120" s="33"/>
      <c r="L120" s="33"/>
    </row>
    <row r="121" spans="2:65" s="1" customFormat="1" ht="40.15" customHeight="1">
      <c r="B121" s="33"/>
      <c r="C121" s="27" t="s">
        <v>30</v>
      </c>
      <c r="F121" s="25" t="str">
        <f>E15</f>
        <v>Statutární město Brno, měst.č.Řečkovice-Mokrá hora</v>
      </c>
      <c r="I121" s="27" t="s">
        <v>38</v>
      </c>
      <c r="J121" s="31" t="str">
        <f>E21</f>
        <v>Ateliér zahradní a krajin.architektury Z.Sendler</v>
      </c>
      <c r="L121" s="33"/>
    </row>
    <row r="122" spans="2:65" s="1" customFormat="1" ht="15.2" customHeight="1">
      <c r="B122" s="33"/>
      <c r="C122" s="27" t="s">
        <v>36</v>
      </c>
      <c r="F122" s="25" t="str">
        <f>IF(E18="","",E18)</f>
        <v>Vyplň údaj</v>
      </c>
      <c r="I122" s="27" t="s">
        <v>43</v>
      </c>
      <c r="J122" s="31" t="str">
        <f>E24</f>
        <v xml:space="preserve"> </v>
      </c>
      <c r="L122" s="33"/>
    </row>
    <row r="123" spans="2:65" s="1" customFormat="1" ht="10.35" customHeight="1">
      <c r="B123" s="33"/>
      <c r="L123" s="33"/>
    </row>
    <row r="124" spans="2:65" s="10" customFormat="1" ht="29.25" customHeight="1">
      <c r="B124" s="117"/>
      <c r="C124" s="118" t="s">
        <v>170</v>
      </c>
      <c r="D124" s="119" t="s">
        <v>72</v>
      </c>
      <c r="E124" s="119" t="s">
        <v>68</v>
      </c>
      <c r="F124" s="119" t="s">
        <v>69</v>
      </c>
      <c r="G124" s="119" t="s">
        <v>171</v>
      </c>
      <c r="H124" s="119" t="s">
        <v>172</v>
      </c>
      <c r="I124" s="119" t="s">
        <v>173</v>
      </c>
      <c r="J124" s="119" t="s">
        <v>164</v>
      </c>
      <c r="K124" s="120" t="s">
        <v>174</v>
      </c>
      <c r="L124" s="117"/>
      <c r="M124" s="60" t="s">
        <v>1</v>
      </c>
      <c r="N124" s="61" t="s">
        <v>51</v>
      </c>
      <c r="O124" s="61" t="s">
        <v>175</v>
      </c>
      <c r="P124" s="61" t="s">
        <v>176</v>
      </c>
      <c r="Q124" s="61" t="s">
        <v>177</v>
      </c>
      <c r="R124" s="61" t="s">
        <v>178</v>
      </c>
      <c r="S124" s="61" t="s">
        <v>179</v>
      </c>
      <c r="T124" s="62" t="s">
        <v>180</v>
      </c>
    </row>
    <row r="125" spans="2:65" s="1" customFormat="1" ht="22.9" customHeight="1">
      <c r="B125" s="33"/>
      <c r="C125" s="65" t="s">
        <v>181</v>
      </c>
      <c r="J125" s="121">
        <f>BK125</f>
        <v>0</v>
      </c>
      <c r="L125" s="33"/>
      <c r="M125" s="63"/>
      <c r="N125" s="54"/>
      <c r="O125" s="54"/>
      <c r="P125" s="122">
        <f>P126+P134</f>
        <v>0</v>
      </c>
      <c r="Q125" s="54"/>
      <c r="R125" s="122">
        <f>R126+R134</f>
        <v>0</v>
      </c>
      <c r="S125" s="54"/>
      <c r="T125" s="123">
        <f>T126+T134</f>
        <v>0</v>
      </c>
      <c r="AT125" s="17" t="s">
        <v>86</v>
      </c>
      <c r="AU125" s="17" t="s">
        <v>166</v>
      </c>
      <c r="BK125" s="124">
        <f>BK126+BK134</f>
        <v>0</v>
      </c>
    </row>
    <row r="126" spans="2:65" s="11" customFormat="1" ht="25.9" customHeight="1">
      <c r="B126" s="125"/>
      <c r="D126" s="126" t="s">
        <v>86</v>
      </c>
      <c r="E126" s="127" t="s">
        <v>2745</v>
      </c>
      <c r="F126" s="127" t="s">
        <v>2746</v>
      </c>
      <c r="I126" s="128"/>
      <c r="J126" s="129">
        <f>BK126</f>
        <v>0</v>
      </c>
      <c r="L126" s="125"/>
      <c r="M126" s="130"/>
      <c r="P126" s="131">
        <f>P127</f>
        <v>0</v>
      </c>
      <c r="R126" s="131">
        <f>R127</f>
        <v>0</v>
      </c>
      <c r="T126" s="132">
        <f>T127</f>
        <v>0</v>
      </c>
      <c r="AR126" s="126" t="s">
        <v>190</v>
      </c>
      <c r="AT126" s="133" t="s">
        <v>86</v>
      </c>
      <c r="AU126" s="133" t="s">
        <v>87</v>
      </c>
      <c r="AY126" s="126" t="s">
        <v>183</v>
      </c>
      <c r="BK126" s="134">
        <f>BK127</f>
        <v>0</v>
      </c>
    </row>
    <row r="127" spans="2:65" s="11" customFormat="1" ht="22.9" customHeight="1">
      <c r="B127" s="125"/>
      <c r="D127" s="126" t="s">
        <v>86</v>
      </c>
      <c r="E127" s="135" t="s">
        <v>2747</v>
      </c>
      <c r="F127" s="135" t="s">
        <v>2748</v>
      </c>
      <c r="I127" s="128"/>
      <c r="J127" s="136">
        <f>BK127</f>
        <v>0</v>
      </c>
      <c r="L127" s="125"/>
      <c r="M127" s="130"/>
      <c r="P127" s="131">
        <f>SUM(P128:P133)</f>
        <v>0</v>
      </c>
      <c r="R127" s="131">
        <f>SUM(R128:R133)</f>
        <v>0</v>
      </c>
      <c r="T127" s="132">
        <f>SUM(T128:T133)</f>
        <v>0</v>
      </c>
      <c r="AR127" s="126" t="s">
        <v>190</v>
      </c>
      <c r="AT127" s="133" t="s">
        <v>86</v>
      </c>
      <c r="AU127" s="133" t="s">
        <v>94</v>
      </c>
      <c r="AY127" s="126" t="s">
        <v>183</v>
      </c>
      <c r="BK127" s="134">
        <f>SUM(BK128:BK133)</f>
        <v>0</v>
      </c>
    </row>
    <row r="128" spans="2:65" s="1" customFormat="1" ht="24.2" customHeight="1">
      <c r="B128" s="33"/>
      <c r="C128" s="137" t="s">
        <v>94</v>
      </c>
      <c r="D128" s="137" t="s">
        <v>185</v>
      </c>
      <c r="E128" s="138" t="s">
        <v>2749</v>
      </c>
      <c r="F128" s="139" t="s">
        <v>2750</v>
      </c>
      <c r="G128" s="140" t="s">
        <v>2751</v>
      </c>
      <c r="H128" s="141">
        <v>1</v>
      </c>
      <c r="I128" s="142"/>
      <c r="J128" s="143">
        <f>ROUND(I128*H128,2)</f>
        <v>0</v>
      </c>
      <c r="K128" s="139" t="s">
        <v>705</v>
      </c>
      <c r="L128" s="33"/>
      <c r="M128" s="144" t="s">
        <v>1</v>
      </c>
      <c r="N128" s="145" t="s">
        <v>52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2752</v>
      </c>
      <c r="AT128" s="148" t="s">
        <v>185</v>
      </c>
      <c r="AU128" s="148" t="s">
        <v>96</v>
      </c>
      <c r="AY128" s="17" t="s">
        <v>183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94</v>
      </c>
      <c r="BK128" s="149">
        <f>ROUND(I128*H128,2)</f>
        <v>0</v>
      </c>
      <c r="BL128" s="17" t="s">
        <v>2752</v>
      </c>
      <c r="BM128" s="148" t="s">
        <v>2753</v>
      </c>
    </row>
    <row r="129" spans="2:65" s="13" customFormat="1" ht="11.25">
      <c r="B129" s="158"/>
      <c r="D129" s="151" t="s">
        <v>192</v>
      </c>
      <c r="E129" s="159" t="s">
        <v>1</v>
      </c>
      <c r="F129" s="160" t="s">
        <v>2754</v>
      </c>
      <c r="H129" s="159" t="s">
        <v>1</v>
      </c>
      <c r="I129" s="161"/>
      <c r="L129" s="158"/>
      <c r="M129" s="162"/>
      <c r="T129" s="163"/>
      <c r="AT129" s="159" t="s">
        <v>192</v>
      </c>
      <c r="AU129" s="159" t="s">
        <v>96</v>
      </c>
      <c r="AV129" s="13" t="s">
        <v>94</v>
      </c>
      <c r="AW129" s="13" t="s">
        <v>42</v>
      </c>
      <c r="AX129" s="13" t="s">
        <v>87</v>
      </c>
      <c r="AY129" s="159" t="s">
        <v>183</v>
      </c>
    </row>
    <row r="130" spans="2:65" s="13" customFormat="1" ht="11.25">
      <c r="B130" s="158"/>
      <c r="D130" s="151" t="s">
        <v>192</v>
      </c>
      <c r="E130" s="159" t="s">
        <v>1</v>
      </c>
      <c r="F130" s="160" t="s">
        <v>2755</v>
      </c>
      <c r="H130" s="159" t="s">
        <v>1</v>
      </c>
      <c r="I130" s="161"/>
      <c r="L130" s="158"/>
      <c r="M130" s="162"/>
      <c r="T130" s="163"/>
      <c r="AT130" s="159" t="s">
        <v>192</v>
      </c>
      <c r="AU130" s="159" t="s">
        <v>96</v>
      </c>
      <c r="AV130" s="13" t="s">
        <v>94</v>
      </c>
      <c r="AW130" s="13" t="s">
        <v>42</v>
      </c>
      <c r="AX130" s="13" t="s">
        <v>87</v>
      </c>
      <c r="AY130" s="159" t="s">
        <v>183</v>
      </c>
    </row>
    <row r="131" spans="2:65" s="13" customFormat="1" ht="11.25">
      <c r="B131" s="158"/>
      <c r="D131" s="151" t="s">
        <v>192</v>
      </c>
      <c r="E131" s="159" t="s">
        <v>1</v>
      </c>
      <c r="F131" s="160" t="s">
        <v>2756</v>
      </c>
      <c r="H131" s="159" t="s">
        <v>1</v>
      </c>
      <c r="I131" s="161"/>
      <c r="L131" s="158"/>
      <c r="M131" s="162"/>
      <c r="T131" s="163"/>
      <c r="AT131" s="159" t="s">
        <v>192</v>
      </c>
      <c r="AU131" s="159" t="s">
        <v>96</v>
      </c>
      <c r="AV131" s="13" t="s">
        <v>94</v>
      </c>
      <c r="AW131" s="13" t="s">
        <v>42</v>
      </c>
      <c r="AX131" s="13" t="s">
        <v>87</v>
      </c>
      <c r="AY131" s="159" t="s">
        <v>183</v>
      </c>
    </row>
    <row r="132" spans="2:65" s="12" customFormat="1" ht="11.25">
      <c r="B132" s="150"/>
      <c r="D132" s="151" t="s">
        <v>192</v>
      </c>
      <c r="E132" s="152" t="s">
        <v>1</v>
      </c>
      <c r="F132" s="153" t="s">
        <v>2757</v>
      </c>
      <c r="H132" s="154">
        <v>1</v>
      </c>
      <c r="I132" s="155"/>
      <c r="L132" s="150"/>
      <c r="M132" s="156"/>
      <c r="T132" s="157"/>
      <c r="AT132" s="152" t="s">
        <v>192</v>
      </c>
      <c r="AU132" s="152" t="s">
        <v>96</v>
      </c>
      <c r="AV132" s="12" t="s">
        <v>96</v>
      </c>
      <c r="AW132" s="12" t="s">
        <v>42</v>
      </c>
      <c r="AX132" s="12" t="s">
        <v>87</v>
      </c>
      <c r="AY132" s="152" t="s">
        <v>183</v>
      </c>
    </row>
    <row r="133" spans="2:65" s="15" customFormat="1" ht="11.25">
      <c r="B133" s="190"/>
      <c r="D133" s="151" t="s">
        <v>192</v>
      </c>
      <c r="E133" s="191" t="s">
        <v>1</v>
      </c>
      <c r="F133" s="192" t="s">
        <v>636</v>
      </c>
      <c r="H133" s="193">
        <v>1</v>
      </c>
      <c r="I133" s="194"/>
      <c r="L133" s="190"/>
      <c r="M133" s="195"/>
      <c r="T133" s="196"/>
      <c r="AT133" s="191" t="s">
        <v>192</v>
      </c>
      <c r="AU133" s="191" t="s">
        <v>96</v>
      </c>
      <c r="AV133" s="15" t="s">
        <v>190</v>
      </c>
      <c r="AW133" s="15" t="s">
        <v>42</v>
      </c>
      <c r="AX133" s="15" t="s">
        <v>94</v>
      </c>
      <c r="AY133" s="191" t="s">
        <v>183</v>
      </c>
    </row>
    <row r="134" spans="2:65" s="11" customFormat="1" ht="25.9" customHeight="1">
      <c r="B134" s="125"/>
      <c r="D134" s="126" t="s">
        <v>86</v>
      </c>
      <c r="E134" s="127" t="s">
        <v>2758</v>
      </c>
      <c r="F134" s="127" t="s">
        <v>2759</v>
      </c>
      <c r="I134" s="128"/>
      <c r="J134" s="129">
        <f>BK134</f>
        <v>0</v>
      </c>
      <c r="L134" s="125"/>
      <c r="M134" s="130"/>
      <c r="P134" s="131">
        <f>P135+P141+P148+P155+P167+P173</f>
        <v>0</v>
      </c>
      <c r="R134" s="131">
        <f>R135+R141+R148+R155+R167+R173</f>
        <v>0</v>
      </c>
      <c r="T134" s="132">
        <f>T135+T141+T148+T155+T167+T173</f>
        <v>0</v>
      </c>
      <c r="AR134" s="126" t="s">
        <v>216</v>
      </c>
      <c r="AT134" s="133" t="s">
        <v>86</v>
      </c>
      <c r="AU134" s="133" t="s">
        <v>87</v>
      </c>
      <c r="AY134" s="126" t="s">
        <v>183</v>
      </c>
      <c r="BK134" s="134">
        <f>BK135+BK141+BK148+BK155+BK167+BK173</f>
        <v>0</v>
      </c>
    </row>
    <row r="135" spans="2:65" s="11" customFormat="1" ht="22.9" customHeight="1">
      <c r="B135" s="125"/>
      <c r="D135" s="126" t="s">
        <v>86</v>
      </c>
      <c r="E135" s="135" t="s">
        <v>2760</v>
      </c>
      <c r="F135" s="135" t="s">
        <v>2761</v>
      </c>
      <c r="I135" s="128"/>
      <c r="J135" s="136">
        <f>BK135</f>
        <v>0</v>
      </c>
      <c r="L135" s="125"/>
      <c r="M135" s="130"/>
      <c r="P135" s="131">
        <f>SUM(P136:P140)</f>
        <v>0</v>
      </c>
      <c r="R135" s="131">
        <f>SUM(R136:R140)</f>
        <v>0</v>
      </c>
      <c r="T135" s="132">
        <f>SUM(T136:T140)</f>
        <v>0</v>
      </c>
      <c r="AR135" s="126" t="s">
        <v>216</v>
      </c>
      <c r="AT135" s="133" t="s">
        <v>86</v>
      </c>
      <c r="AU135" s="133" t="s">
        <v>94</v>
      </c>
      <c r="AY135" s="126" t="s">
        <v>183</v>
      </c>
      <c r="BK135" s="134">
        <f>SUM(BK136:BK140)</f>
        <v>0</v>
      </c>
    </row>
    <row r="136" spans="2:65" s="1" customFormat="1" ht="16.5" customHeight="1">
      <c r="B136" s="33"/>
      <c r="C136" s="137" t="s">
        <v>96</v>
      </c>
      <c r="D136" s="137" t="s">
        <v>185</v>
      </c>
      <c r="E136" s="138" t="s">
        <v>2762</v>
      </c>
      <c r="F136" s="139" t="s">
        <v>2763</v>
      </c>
      <c r="G136" s="140" t="s">
        <v>2751</v>
      </c>
      <c r="H136" s="141">
        <v>1</v>
      </c>
      <c r="I136" s="142"/>
      <c r="J136" s="143">
        <f>ROUND(I136*H136,2)</f>
        <v>0</v>
      </c>
      <c r="K136" s="139" t="s">
        <v>189</v>
      </c>
      <c r="L136" s="33"/>
      <c r="M136" s="144" t="s">
        <v>1</v>
      </c>
      <c r="N136" s="145" t="s">
        <v>52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2764</v>
      </c>
      <c r="AT136" s="148" t="s">
        <v>185</v>
      </c>
      <c r="AU136" s="148" t="s">
        <v>96</v>
      </c>
      <c r="AY136" s="17" t="s">
        <v>183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94</v>
      </c>
      <c r="BK136" s="149">
        <f>ROUND(I136*H136,2)</f>
        <v>0</v>
      </c>
      <c r="BL136" s="17" t="s">
        <v>2764</v>
      </c>
      <c r="BM136" s="148" t="s">
        <v>2765</v>
      </c>
    </row>
    <row r="137" spans="2:65" s="13" customFormat="1" ht="11.25">
      <c r="B137" s="158"/>
      <c r="D137" s="151" t="s">
        <v>192</v>
      </c>
      <c r="E137" s="159" t="s">
        <v>1</v>
      </c>
      <c r="F137" s="160" t="s">
        <v>2766</v>
      </c>
      <c r="H137" s="159" t="s">
        <v>1</v>
      </c>
      <c r="I137" s="161"/>
      <c r="L137" s="158"/>
      <c r="M137" s="162"/>
      <c r="T137" s="163"/>
      <c r="AT137" s="159" t="s">
        <v>192</v>
      </c>
      <c r="AU137" s="159" t="s">
        <v>96</v>
      </c>
      <c r="AV137" s="13" t="s">
        <v>94</v>
      </c>
      <c r="AW137" s="13" t="s">
        <v>42</v>
      </c>
      <c r="AX137" s="13" t="s">
        <v>87</v>
      </c>
      <c r="AY137" s="159" t="s">
        <v>183</v>
      </c>
    </row>
    <row r="138" spans="2:65" s="13" customFormat="1" ht="11.25">
      <c r="B138" s="158"/>
      <c r="D138" s="151" t="s">
        <v>192</v>
      </c>
      <c r="E138" s="159" t="s">
        <v>1</v>
      </c>
      <c r="F138" s="160" t="s">
        <v>2767</v>
      </c>
      <c r="H138" s="159" t="s">
        <v>1</v>
      </c>
      <c r="I138" s="161"/>
      <c r="L138" s="158"/>
      <c r="M138" s="162"/>
      <c r="T138" s="163"/>
      <c r="AT138" s="159" t="s">
        <v>192</v>
      </c>
      <c r="AU138" s="159" t="s">
        <v>96</v>
      </c>
      <c r="AV138" s="13" t="s">
        <v>94</v>
      </c>
      <c r="AW138" s="13" t="s">
        <v>42</v>
      </c>
      <c r="AX138" s="13" t="s">
        <v>87</v>
      </c>
      <c r="AY138" s="159" t="s">
        <v>183</v>
      </c>
    </row>
    <row r="139" spans="2:65" s="12" customFormat="1" ht="11.25">
      <c r="B139" s="150"/>
      <c r="D139" s="151" t="s">
        <v>192</v>
      </c>
      <c r="E139" s="152" t="s">
        <v>1</v>
      </c>
      <c r="F139" s="153" t="s">
        <v>2768</v>
      </c>
      <c r="H139" s="154">
        <v>1</v>
      </c>
      <c r="I139" s="155"/>
      <c r="L139" s="150"/>
      <c r="M139" s="156"/>
      <c r="T139" s="157"/>
      <c r="AT139" s="152" t="s">
        <v>192</v>
      </c>
      <c r="AU139" s="152" t="s">
        <v>96</v>
      </c>
      <c r="AV139" s="12" t="s">
        <v>96</v>
      </c>
      <c r="AW139" s="12" t="s">
        <v>42</v>
      </c>
      <c r="AX139" s="12" t="s">
        <v>94</v>
      </c>
      <c r="AY139" s="152" t="s">
        <v>183</v>
      </c>
    </row>
    <row r="140" spans="2:65" s="1" customFormat="1" ht="16.5" customHeight="1">
      <c r="B140" s="33"/>
      <c r="C140" s="137" t="s">
        <v>203</v>
      </c>
      <c r="D140" s="137" t="s">
        <v>185</v>
      </c>
      <c r="E140" s="138" t="s">
        <v>2769</v>
      </c>
      <c r="F140" s="139" t="s">
        <v>2770</v>
      </c>
      <c r="G140" s="140" t="s">
        <v>2751</v>
      </c>
      <c r="H140" s="141">
        <v>1</v>
      </c>
      <c r="I140" s="142"/>
      <c r="J140" s="143">
        <f>ROUND(I140*H140,2)</f>
        <v>0</v>
      </c>
      <c r="K140" s="139" t="s">
        <v>189</v>
      </c>
      <c r="L140" s="33"/>
      <c r="M140" s="144" t="s">
        <v>1</v>
      </c>
      <c r="N140" s="145" t="s">
        <v>52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2764</v>
      </c>
      <c r="AT140" s="148" t="s">
        <v>185</v>
      </c>
      <c r="AU140" s="148" t="s">
        <v>96</v>
      </c>
      <c r="AY140" s="17" t="s">
        <v>183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94</v>
      </c>
      <c r="BK140" s="149">
        <f>ROUND(I140*H140,2)</f>
        <v>0</v>
      </c>
      <c r="BL140" s="17" t="s">
        <v>2764</v>
      </c>
      <c r="BM140" s="148" t="s">
        <v>2771</v>
      </c>
    </row>
    <row r="141" spans="2:65" s="11" customFormat="1" ht="22.9" customHeight="1">
      <c r="B141" s="125"/>
      <c r="D141" s="126" t="s">
        <v>86</v>
      </c>
      <c r="E141" s="135" t="s">
        <v>2772</v>
      </c>
      <c r="F141" s="135" t="s">
        <v>2773</v>
      </c>
      <c r="I141" s="128"/>
      <c r="J141" s="136">
        <f>BK141</f>
        <v>0</v>
      </c>
      <c r="L141" s="125"/>
      <c r="M141" s="130"/>
      <c r="P141" s="131">
        <f>SUM(P142:P147)</f>
        <v>0</v>
      </c>
      <c r="R141" s="131">
        <f>SUM(R142:R147)</f>
        <v>0</v>
      </c>
      <c r="T141" s="132">
        <f>SUM(T142:T147)</f>
        <v>0</v>
      </c>
      <c r="AR141" s="126" t="s">
        <v>216</v>
      </c>
      <c r="AT141" s="133" t="s">
        <v>86</v>
      </c>
      <c r="AU141" s="133" t="s">
        <v>94</v>
      </c>
      <c r="AY141" s="126" t="s">
        <v>183</v>
      </c>
      <c r="BK141" s="134">
        <f>SUM(BK142:BK147)</f>
        <v>0</v>
      </c>
    </row>
    <row r="142" spans="2:65" s="1" customFormat="1" ht="33" customHeight="1">
      <c r="B142" s="33"/>
      <c r="C142" s="137" t="s">
        <v>216</v>
      </c>
      <c r="D142" s="137" t="s">
        <v>185</v>
      </c>
      <c r="E142" s="138" t="s">
        <v>2774</v>
      </c>
      <c r="F142" s="139" t="s">
        <v>2775</v>
      </c>
      <c r="G142" s="140" t="s">
        <v>2751</v>
      </c>
      <c r="H142" s="141">
        <v>1</v>
      </c>
      <c r="I142" s="142"/>
      <c r="J142" s="143">
        <f>ROUND(I142*H142,2)</f>
        <v>0</v>
      </c>
      <c r="K142" s="139" t="s">
        <v>705</v>
      </c>
      <c r="L142" s="33"/>
      <c r="M142" s="144" t="s">
        <v>1</v>
      </c>
      <c r="N142" s="145" t="s">
        <v>52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2764</v>
      </c>
      <c r="AT142" s="148" t="s">
        <v>185</v>
      </c>
      <c r="AU142" s="148" t="s">
        <v>96</v>
      </c>
      <c r="AY142" s="17" t="s">
        <v>183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94</v>
      </c>
      <c r="BK142" s="149">
        <f>ROUND(I142*H142,2)</f>
        <v>0</v>
      </c>
      <c r="BL142" s="17" t="s">
        <v>2764</v>
      </c>
      <c r="BM142" s="148" t="s">
        <v>2776</v>
      </c>
    </row>
    <row r="143" spans="2:65" s="13" customFormat="1" ht="11.25">
      <c r="B143" s="158"/>
      <c r="D143" s="151" t="s">
        <v>192</v>
      </c>
      <c r="E143" s="159" t="s">
        <v>1</v>
      </c>
      <c r="F143" s="160" t="s">
        <v>2777</v>
      </c>
      <c r="H143" s="159" t="s">
        <v>1</v>
      </c>
      <c r="I143" s="161"/>
      <c r="L143" s="158"/>
      <c r="M143" s="162"/>
      <c r="T143" s="163"/>
      <c r="AT143" s="159" t="s">
        <v>192</v>
      </c>
      <c r="AU143" s="159" t="s">
        <v>96</v>
      </c>
      <c r="AV143" s="13" t="s">
        <v>94</v>
      </c>
      <c r="AW143" s="13" t="s">
        <v>42</v>
      </c>
      <c r="AX143" s="13" t="s">
        <v>87</v>
      </c>
      <c r="AY143" s="159" t="s">
        <v>183</v>
      </c>
    </row>
    <row r="144" spans="2:65" s="13" customFormat="1" ht="11.25">
      <c r="B144" s="158"/>
      <c r="D144" s="151" t="s">
        <v>192</v>
      </c>
      <c r="E144" s="159" t="s">
        <v>1</v>
      </c>
      <c r="F144" s="160" t="s">
        <v>2778</v>
      </c>
      <c r="H144" s="159" t="s">
        <v>1</v>
      </c>
      <c r="I144" s="161"/>
      <c r="L144" s="158"/>
      <c r="M144" s="162"/>
      <c r="T144" s="163"/>
      <c r="AT144" s="159" t="s">
        <v>192</v>
      </c>
      <c r="AU144" s="159" t="s">
        <v>96</v>
      </c>
      <c r="AV144" s="13" t="s">
        <v>94</v>
      </c>
      <c r="AW144" s="13" t="s">
        <v>42</v>
      </c>
      <c r="AX144" s="13" t="s">
        <v>87</v>
      </c>
      <c r="AY144" s="159" t="s">
        <v>183</v>
      </c>
    </row>
    <row r="145" spans="2:65" s="13" customFormat="1" ht="11.25">
      <c r="B145" s="158"/>
      <c r="D145" s="151" t="s">
        <v>192</v>
      </c>
      <c r="E145" s="159" t="s">
        <v>1</v>
      </c>
      <c r="F145" s="160" t="s">
        <v>2779</v>
      </c>
      <c r="H145" s="159" t="s">
        <v>1</v>
      </c>
      <c r="I145" s="161"/>
      <c r="L145" s="158"/>
      <c r="M145" s="162"/>
      <c r="T145" s="163"/>
      <c r="AT145" s="159" t="s">
        <v>192</v>
      </c>
      <c r="AU145" s="159" t="s">
        <v>96</v>
      </c>
      <c r="AV145" s="13" t="s">
        <v>94</v>
      </c>
      <c r="AW145" s="13" t="s">
        <v>42</v>
      </c>
      <c r="AX145" s="13" t="s">
        <v>87</v>
      </c>
      <c r="AY145" s="159" t="s">
        <v>183</v>
      </c>
    </row>
    <row r="146" spans="2:65" s="13" customFormat="1" ht="11.25">
      <c r="B146" s="158"/>
      <c r="D146" s="151" t="s">
        <v>192</v>
      </c>
      <c r="E146" s="159" t="s">
        <v>1</v>
      </c>
      <c r="F146" s="160" t="s">
        <v>2780</v>
      </c>
      <c r="H146" s="159" t="s">
        <v>1</v>
      </c>
      <c r="I146" s="161"/>
      <c r="L146" s="158"/>
      <c r="M146" s="162"/>
      <c r="T146" s="163"/>
      <c r="AT146" s="159" t="s">
        <v>192</v>
      </c>
      <c r="AU146" s="159" t="s">
        <v>96</v>
      </c>
      <c r="AV146" s="13" t="s">
        <v>94</v>
      </c>
      <c r="AW146" s="13" t="s">
        <v>42</v>
      </c>
      <c r="AX146" s="13" t="s">
        <v>87</v>
      </c>
      <c r="AY146" s="159" t="s">
        <v>183</v>
      </c>
    </row>
    <row r="147" spans="2:65" s="12" customFormat="1" ht="11.25">
      <c r="B147" s="150"/>
      <c r="D147" s="151" t="s">
        <v>192</v>
      </c>
      <c r="E147" s="152" t="s">
        <v>1</v>
      </c>
      <c r="F147" s="153" t="s">
        <v>2781</v>
      </c>
      <c r="H147" s="154">
        <v>1</v>
      </c>
      <c r="I147" s="155"/>
      <c r="L147" s="150"/>
      <c r="M147" s="156"/>
      <c r="T147" s="157"/>
      <c r="AT147" s="152" t="s">
        <v>192</v>
      </c>
      <c r="AU147" s="152" t="s">
        <v>96</v>
      </c>
      <c r="AV147" s="12" t="s">
        <v>96</v>
      </c>
      <c r="AW147" s="12" t="s">
        <v>42</v>
      </c>
      <c r="AX147" s="12" t="s">
        <v>94</v>
      </c>
      <c r="AY147" s="152" t="s">
        <v>183</v>
      </c>
    </row>
    <row r="148" spans="2:65" s="11" customFormat="1" ht="22.9" customHeight="1">
      <c r="B148" s="125"/>
      <c r="D148" s="126" t="s">
        <v>86</v>
      </c>
      <c r="E148" s="135" t="s">
        <v>2782</v>
      </c>
      <c r="F148" s="135" t="s">
        <v>2783</v>
      </c>
      <c r="I148" s="128"/>
      <c r="J148" s="136">
        <f>BK148</f>
        <v>0</v>
      </c>
      <c r="L148" s="125"/>
      <c r="M148" s="130"/>
      <c r="P148" s="131">
        <f>SUM(P149:P154)</f>
        <v>0</v>
      </c>
      <c r="R148" s="131">
        <f>SUM(R149:R154)</f>
        <v>0</v>
      </c>
      <c r="T148" s="132">
        <f>SUM(T149:T154)</f>
        <v>0</v>
      </c>
      <c r="AR148" s="126" t="s">
        <v>216</v>
      </c>
      <c r="AT148" s="133" t="s">
        <v>86</v>
      </c>
      <c r="AU148" s="133" t="s">
        <v>94</v>
      </c>
      <c r="AY148" s="126" t="s">
        <v>183</v>
      </c>
      <c r="BK148" s="134">
        <f>SUM(BK149:BK154)</f>
        <v>0</v>
      </c>
    </row>
    <row r="149" spans="2:65" s="1" customFormat="1" ht="16.5" customHeight="1">
      <c r="B149" s="33"/>
      <c r="C149" s="137" t="s">
        <v>222</v>
      </c>
      <c r="D149" s="137" t="s">
        <v>185</v>
      </c>
      <c r="E149" s="138" t="s">
        <v>2784</v>
      </c>
      <c r="F149" s="139" t="s">
        <v>2783</v>
      </c>
      <c r="G149" s="140" t="s">
        <v>2751</v>
      </c>
      <c r="H149" s="141">
        <v>1</v>
      </c>
      <c r="I149" s="142"/>
      <c r="J149" s="143">
        <f>ROUND(I149*H149,2)</f>
        <v>0</v>
      </c>
      <c r="K149" s="139" t="s">
        <v>189</v>
      </c>
      <c r="L149" s="33"/>
      <c r="M149" s="144" t="s">
        <v>1</v>
      </c>
      <c r="N149" s="145" t="s">
        <v>52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2764</v>
      </c>
      <c r="AT149" s="148" t="s">
        <v>185</v>
      </c>
      <c r="AU149" s="148" t="s">
        <v>96</v>
      </c>
      <c r="AY149" s="17" t="s">
        <v>183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94</v>
      </c>
      <c r="BK149" s="149">
        <f>ROUND(I149*H149,2)</f>
        <v>0</v>
      </c>
      <c r="BL149" s="17" t="s">
        <v>2764</v>
      </c>
      <c r="BM149" s="148" t="s">
        <v>2785</v>
      </c>
    </row>
    <row r="150" spans="2:65" s="13" customFormat="1" ht="11.25">
      <c r="B150" s="158"/>
      <c r="D150" s="151" t="s">
        <v>192</v>
      </c>
      <c r="E150" s="159" t="s">
        <v>1</v>
      </c>
      <c r="F150" s="160" t="s">
        <v>2786</v>
      </c>
      <c r="H150" s="159" t="s">
        <v>1</v>
      </c>
      <c r="I150" s="161"/>
      <c r="L150" s="158"/>
      <c r="M150" s="162"/>
      <c r="T150" s="163"/>
      <c r="AT150" s="159" t="s">
        <v>192</v>
      </c>
      <c r="AU150" s="159" t="s">
        <v>96</v>
      </c>
      <c r="AV150" s="13" t="s">
        <v>94</v>
      </c>
      <c r="AW150" s="13" t="s">
        <v>42</v>
      </c>
      <c r="AX150" s="13" t="s">
        <v>87</v>
      </c>
      <c r="AY150" s="159" t="s">
        <v>183</v>
      </c>
    </row>
    <row r="151" spans="2:65" s="12" customFormat="1" ht="11.25">
      <c r="B151" s="150"/>
      <c r="D151" s="151" t="s">
        <v>192</v>
      </c>
      <c r="E151" s="152" t="s">
        <v>1</v>
      </c>
      <c r="F151" s="153" t="s">
        <v>2787</v>
      </c>
      <c r="H151" s="154">
        <v>1</v>
      </c>
      <c r="I151" s="155"/>
      <c r="L151" s="150"/>
      <c r="M151" s="156"/>
      <c r="T151" s="157"/>
      <c r="AT151" s="152" t="s">
        <v>192</v>
      </c>
      <c r="AU151" s="152" t="s">
        <v>96</v>
      </c>
      <c r="AV151" s="12" t="s">
        <v>96</v>
      </c>
      <c r="AW151" s="12" t="s">
        <v>42</v>
      </c>
      <c r="AX151" s="12" t="s">
        <v>87</v>
      </c>
      <c r="AY151" s="152" t="s">
        <v>183</v>
      </c>
    </row>
    <row r="152" spans="2:65" s="15" customFormat="1" ht="11.25">
      <c r="B152" s="190"/>
      <c r="D152" s="151" t="s">
        <v>192</v>
      </c>
      <c r="E152" s="191" t="s">
        <v>1</v>
      </c>
      <c r="F152" s="192" t="s">
        <v>636</v>
      </c>
      <c r="H152" s="193">
        <v>1</v>
      </c>
      <c r="I152" s="194"/>
      <c r="L152" s="190"/>
      <c r="M152" s="195"/>
      <c r="T152" s="196"/>
      <c r="AT152" s="191" t="s">
        <v>192</v>
      </c>
      <c r="AU152" s="191" t="s">
        <v>96</v>
      </c>
      <c r="AV152" s="15" t="s">
        <v>190</v>
      </c>
      <c r="AW152" s="15" t="s">
        <v>42</v>
      </c>
      <c r="AX152" s="15" t="s">
        <v>94</v>
      </c>
      <c r="AY152" s="191" t="s">
        <v>183</v>
      </c>
    </row>
    <row r="153" spans="2:65" s="1" customFormat="1" ht="16.5" customHeight="1">
      <c r="B153" s="33"/>
      <c r="C153" s="137" t="s">
        <v>227</v>
      </c>
      <c r="D153" s="137" t="s">
        <v>185</v>
      </c>
      <c r="E153" s="138" t="s">
        <v>2788</v>
      </c>
      <c r="F153" s="139" t="s">
        <v>2789</v>
      </c>
      <c r="G153" s="140" t="s">
        <v>2751</v>
      </c>
      <c r="H153" s="141">
        <v>1</v>
      </c>
      <c r="I153" s="142"/>
      <c r="J153" s="143">
        <f>ROUND(I153*H153,2)</f>
        <v>0</v>
      </c>
      <c r="K153" s="139" t="s">
        <v>189</v>
      </c>
      <c r="L153" s="33"/>
      <c r="M153" s="144" t="s">
        <v>1</v>
      </c>
      <c r="N153" s="145" t="s">
        <v>52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2764</v>
      </c>
      <c r="AT153" s="148" t="s">
        <v>185</v>
      </c>
      <c r="AU153" s="148" t="s">
        <v>96</v>
      </c>
      <c r="AY153" s="17" t="s">
        <v>183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94</v>
      </c>
      <c r="BK153" s="149">
        <f>ROUND(I153*H153,2)</f>
        <v>0</v>
      </c>
      <c r="BL153" s="17" t="s">
        <v>2764</v>
      </c>
      <c r="BM153" s="148" t="s">
        <v>2790</v>
      </c>
    </row>
    <row r="154" spans="2:65" s="12" customFormat="1" ht="11.25">
      <c r="B154" s="150"/>
      <c r="D154" s="151" t="s">
        <v>192</v>
      </c>
      <c r="E154" s="152" t="s">
        <v>1</v>
      </c>
      <c r="F154" s="153" t="s">
        <v>2791</v>
      </c>
      <c r="H154" s="154">
        <v>1</v>
      </c>
      <c r="I154" s="155"/>
      <c r="L154" s="150"/>
      <c r="M154" s="156"/>
      <c r="T154" s="157"/>
      <c r="AT154" s="152" t="s">
        <v>192</v>
      </c>
      <c r="AU154" s="152" t="s">
        <v>96</v>
      </c>
      <c r="AV154" s="12" t="s">
        <v>96</v>
      </c>
      <c r="AW154" s="12" t="s">
        <v>42</v>
      </c>
      <c r="AX154" s="12" t="s">
        <v>94</v>
      </c>
      <c r="AY154" s="152" t="s">
        <v>183</v>
      </c>
    </row>
    <row r="155" spans="2:65" s="11" customFormat="1" ht="22.9" customHeight="1">
      <c r="B155" s="125"/>
      <c r="D155" s="126" t="s">
        <v>86</v>
      </c>
      <c r="E155" s="135" t="s">
        <v>2792</v>
      </c>
      <c r="F155" s="135" t="s">
        <v>2793</v>
      </c>
      <c r="I155" s="128"/>
      <c r="J155" s="136">
        <f>BK155</f>
        <v>0</v>
      </c>
      <c r="L155" s="125"/>
      <c r="M155" s="130"/>
      <c r="P155" s="131">
        <f>SUM(P156:P166)</f>
        <v>0</v>
      </c>
      <c r="R155" s="131">
        <f>SUM(R156:R166)</f>
        <v>0</v>
      </c>
      <c r="T155" s="132">
        <f>SUM(T156:T166)</f>
        <v>0</v>
      </c>
      <c r="AR155" s="126" t="s">
        <v>216</v>
      </c>
      <c r="AT155" s="133" t="s">
        <v>86</v>
      </c>
      <c r="AU155" s="133" t="s">
        <v>94</v>
      </c>
      <c r="AY155" s="126" t="s">
        <v>183</v>
      </c>
      <c r="BK155" s="134">
        <f>SUM(BK156:BK166)</f>
        <v>0</v>
      </c>
    </row>
    <row r="156" spans="2:65" s="1" customFormat="1" ht="16.5" customHeight="1">
      <c r="B156" s="33"/>
      <c r="C156" s="137" t="s">
        <v>8</v>
      </c>
      <c r="D156" s="137" t="s">
        <v>185</v>
      </c>
      <c r="E156" s="138" t="s">
        <v>2794</v>
      </c>
      <c r="F156" s="139" t="s">
        <v>2795</v>
      </c>
      <c r="G156" s="140" t="s">
        <v>206</v>
      </c>
      <c r="H156" s="141">
        <v>6</v>
      </c>
      <c r="I156" s="142"/>
      <c r="J156" s="143">
        <f>ROUND(I156*H156,2)</f>
        <v>0</v>
      </c>
      <c r="K156" s="139" t="s">
        <v>189</v>
      </c>
      <c r="L156" s="33"/>
      <c r="M156" s="144" t="s">
        <v>1</v>
      </c>
      <c r="N156" s="145" t="s">
        <v>52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2764</v>
      </c>
      <c r="AT156" s="148" t="s">
        <v>185</v>
      </c>
      <c r="AU156" s="148" t="s">
        <v>96</v>
      </c>
      <c r="AY156" s="17" t="s">
        <v>183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94</v>
      </c>
      <c r="BK156" s="149">
        <f>ROUND(I156*H156,2)</f>
        <v>0</v>
      </c>
      <c r="BL156" s="17" t="s">
        <v>2764</v>
      </c>
      <c r="BM156" s="148" t="s">
        <v>2796</v>
      </c>
    </row>
    <row r="157" spans="2:65" s="13" customFormat="1" ht="11.25">
      <c r="B157" s="158"/>
      <c r="D157" s="151" t="s">
        <v>192</v>
      </c>
      <c r="E157" s="159" t="s">
        <v>1</v>
      </c>
      <c r="F157" s="160" t="s">
        <v>2797</v>
      </c>
      <c r="H157" s="159" t="s">
        <v>1</v>
      </c>
      <c r="I157" s="161"/>
      <c r="L157" s="158"/>
      <c r="M157" s="162"/>
      <c r="T157" s="163"/>
      <c r="AT157" s="159" t="s">
        <v>192</v>
      </c>
      <c r="AU157" s="159" t="s">
        <v>96</v>
      </c>
      <c r="AV157" s="13" t="s">
        <v>94</v>
      </c>
      <c r="AW157" s="13" t="s">
        <v>42</v>
      </c>
      <c r="AX157" s="13" t="s">
        <v>87</v>
      </c>
      <c r="AY157" s="159" t="s">
        <v>183</v>
      </c>
    </row>
    <row r="158" spans="2:65" s="12" customFormat="1" ht="11.25">
      <c r="B158" s="150"/>
      <c r="D158" s="151" t="s">
        <v>192</v>
      </c>
      <c r="E158" s="152" t="s">
        <v>1</v>
      </c>
      <c r="F158" s="153" t="s">
        <v>2798</v>
      </c>
      <c r="H158" s="154">
        <v>2</v>
      </c>
      <c r="I158" s="155"/>
      <c r="L158" s="150"/>
      <c r="M158" s="156"/>
      <c r="T158" s="157"/>
      <c r="AT158" s="152" t="s">
        <v>192</v>
      </c>
      <c r="AU158" s="152" t="s">
        <v>96</v>
      </c>
      <c r="AV158" s="12" t="s">
        <v>96</v>
      </c>
      <c r="AW158" s="12" t="s">
        <v>42</v>
      </c>
      <c r="AX158" s="12" t="s">
        <v>87</v>
      </c>
      <c r="AY158" s="152" t="s">
        <v>183</v>
      </c>
    </row>
    <row r="159" spans="2:65" s="12" customFormat="1" ht="11.25">
      <c r="B159" s="150"/>
      <c r="D159" s="151" t="s">
        <v>192</v>
      </c>
      <c r="E159" s="152" t="s">
        <v>1</v>
      </c>
      <c r="F159" s="153" t="s">
        <v>2799</v>
      </c>
      <c r="H159" s="154">
        <v>4</v>
      </c>
      <c r="I159" s="155"/>
      <c r="L159" s="150"/>
      <c r="M159" s="156"/>
      <c r="T159" s="157"/>
      <c r="AT159" s="152" t="s">
        <v>192</v>
      </c>
      <c r="AU159" s="152" t="s">
        <v>96</v>
      </c>
      <c r="AV159" s="12" t="s">
        <v>96</v>
      </c>
      <c r="AW159" s="12" t="s">
        <v>42</v>
      </c>
      <c r="AX159" s="12" t="s">
        <v>87</v>
      </c>
      <c r="AY159" s="152" t="s">
        <v>183</v>
      </c>
    </row>
    <row r="160" spans="2:65" s="15" customFormat="1" ht="11.25">
      <c r="B160" s="190"/>
      <c r="D160" s="151" t="s">
        <v>192</v>
      </c>
      <c r="E160" s="191" t="s">
        <v>1</v>
      </c>
      <c r="F160" s="192" t="s">
        <v>636</v>
      </c>
      <c r="H160" s="193">
        <v>6</v>
      </c>
      <c r="I160" s="194"/>
      <c r="L160" s="190"/>
      <c r="M160" s="195"/>
      <c r="T160" s="196"/>
      <c r="AT160" s="191" t="s">
        <v>192</v>
      </c>
      <c r="AU160" s="191" t="s">
        <v>96</v>
      </c>
      <c r="AV160" s="15" t="s">
        <v>190</v>
      </c>
      <c r="AW160" s="15" t="s">
        <v>42</v>
      </c>
      <c r="AX160" s="15" t="s">
        <v>94</v>
      </c>
      <c r="AY160" s="191" t="s">
        <v>183</v>
      </c>
    </row>
    <row r="161" spans="2:65" s="1" customFormat="1" ht="16.5" customHeight="1">
      <c r="B161" s="33"/>
      <c r="C161" s="137" t="s">
        <v>235</v>
      </c>
      <c r="D161" s="137" t="s">
        <v>185</v>
      </c>
      <c r="E161" s="138" t="s">
        <v>2800</v>
      </c>
      <c r="F161" s="139" t="s">
        <v>2801</v>
      </c>
      <c r="G161" s="140" t="s">
        <v>2751</v>
      </c>
      <c r="H161" s="141">
        <v>1</v>
      </c>
      <c r="I161" s="142"/>
      <c r="J161" s="143">
        <f>ROUND(I161*H161,2)</f>
        <v>0</v>
      </c>
      <c r="K161" s="139" t="s">
        <v>705</v>
      </c>
      <c r="L161" s="33"/>
      <c r="M161" s="144" t="s">
        <v>1</v>
      </c>
      <c r="N161" s="145" t="s">
        <v>52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2764</v>
      </c>
      <c r="AT161" s="148" t="s">
        <v>185</v>
      </c>
      <c r="AU161" s="148" t="s">
        <v>96</v>
      </c>
      <c r="AY161" s="17" t="s">
        <v>183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94</v>
      </c>
      <c r="BK161" s="149">
        <f>ROUND(I161*H161,2)</f>
        <v>0</v>
      </c>
      <c r="BL161" s="17" t="s">
        <v>2764</v>
      </c>
      <c r="BM161" s="148" t="s">
        <v>2802</v>
      </c>
    </row>
    <row r="162" spans="2:65" s="1" customFormat="1" ht="24.2" customHeight="1">
      <c r="B162" s="33"/>
      <c r="C162" s="137" t="s">
        <v>242</v>
      </c>
      <c r="D162" s="137" t="s">
        <v>185</v>
      </c>
      <c r="E162" s="138" t="s">
        <v>2803</v>
      </c>
      <c r="F162" s="139" t="s">
        <v>2804</v>
      </c>
      <c r="G162" s="140" t="s">
        <v>2751</v>
      </c>
      <c r="H162" s="141">
        <v>1</v>
      </c>
      <c r="I162" s="142"/>
      <c r="J162" s="143">
        <f>ROUND(I162*H162,2)</f>
        <v>0</v>
      </c>
      <c r="K162" s="139" t="s">
        <v>705</v>
      </c>
      <c r="L162" s="33"/>
      <c r="M162" s="144" t="s">
        <v>1</v>
      </c>
      <c r="N162" s="145" t="s">
        <v>52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2764</v>
      </c>
      <c r="AT162" s="148" t="s">
        <v>185</v>
      </c>
      <c r="AU162" s="148" t="s">
        <v>96</v>
      </c>
      <c r="AY162" s="17" t="s">
        <v>183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94</v>
      </c>
      <c r="BK162" s="149">
        <f>ROUND(I162*H162,2)</f>
        <v>0</v>
      </c>
      <c r="BL162" s="17" t="s">
        <v>2764</v>
      </c>
      <c r="BM162" s="148" t="s">
        <v>2805</v>
      </c>
    </row>
    <row r="163" spans="2:65" s="12" customFormat="1" ht="11.25">
      <c r="B163" s="150"/>
      <c r="D163" s="151" t="s">
        <v>192</v>
      </c>
      <c r="E163" s="152" t="s">
        <v>1</v>
      </c>
      <c r="F163" s="153" t="s">
        <v>2806</v>
      </c>
      <c r="H163" s="154">
        <v>1</v>
      </c>
      <c r="I163" s="155"/>
      <c r="L163" s="150"/>
      <c r="M163" s="156"/>
      <c r="T163" s="157"/>
      <c r="AT163" s="152" t="s">
        <v>192</v>
      </c>
      <c r="AU163" s="152" t="s">
        <v>96</v>
      </c>
      <c r="AV163" s="12" t="s">
        <v>96</v>
      </c>
      <c r="AW163" s="12" t="s">
        <v>42</v>
      </c>
      <c r="AX163" s="12" t="s">
        <v>94</v>
      </c>
      <c r="AY163" s="152" t="s">
        <v>183</v>
      </c>
    </row>
    <row r="164" spans="2:65" s="1" customFormat="1" ht="24.2" customHeight="1">
      <c r="B164" s="33"/>
      <c r="C164" s="137" t="s">
        <v>248</v>
      </c>
      <c r="D164" s="137" t="s">
        <v>185</v>
      </c>
      <c r="E164" s="138" t="s">
        <v>2807</v>
      </c>
      <c r="F164" s="139" t="s">
        <v>2808</v>
      </c>
      <c r="G164" s="140" t="s">
        <v>2809</v>
      </c>
      <c r="H164" s="141">
        <v>1</v>
      </c>
      <c r="I164" s="142"/>
      <c r="J164" s="143">
        <f>ROUND(I164*H164,2)</f>
        <v>0</v>
      </c>
      <c r="K164" s="139" t="s">
        <v>705</v>
      </c>
      <c r="L164" s="33"/>
      <c r="M164" s="144" t="s">
        <v>1</v>
      </c>
      <c r="N164" s="145" t="s">
        <v>52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2764</v>
      </c>
      <c r="AT164" s="148" t="s">
        <v>185</v>
      </c>
      <c r="AU164" s="148" t="s">
        <v>96</v>
      </c>
      <c r="AY164" s="17" t="s">
        <v>183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94</v>
      </c>
      <c r="BK164" s="149">
        <f>ROUND(I164*H164,2)</f>
        <v>0</v>
      </c>
      <c r="BL164" s="17" t="s">
        <v>2764</v>
      </c>
      <c r="BM164" s="148" t="s">
        <v>2810</v>
      </c>
    </row>
    <row r="165" spans="2:65" s="12" customFormat="1" ht="11.25">
      <c r="B165" s="150"/>
      <c r="D165" s="151" t="s">
        <v>192</v>
      </c>
      <c r="E165" s="152" t="s">
        <v>1</v>
      </c>
      <c r="F165" s="153" t="s">
        <v>2806</v>
      </c>
      <c r="H165" s="154">
        <v>1</v>
      </c>
      <c r="I165" s="155"/>
      <c r="L165" s="150"/>
      <c r="M165" s="156"/>
      <c r="T165" s="157"/>
      <c r="AT165" s="152" t="s">
        <v>192</v>
      </c>
      <c r="AU165" s="152" t="s">
        <v>96</v>
      </c>
      <c r="AV165" s="12" t="s">
        <v>96</v>
      </c>
      <c r="AW165" s="12" t="s">
        <v>42</v>
      </c>
      <c r="AX165" s="12" t="s">
        <v>94</v>
      </c>
      <c r="AY165" s="152" t="s">
        <v>183</v>
      </c>
    </row>
    <row r="166" spans="2:65" s="1" customFormat="1" ht="16.5" customHeight="1">
      <c r="B166" s="33"/>
      <c r="C166" s="137" t="s">
        <v>255</v>
      </c>
      <c r="D166" s="137" t="s">
        <v>185</v>
      </c>
      <c r="E166" s="138" t="s">
        <v>2811</v>
      </c>
      <c r="F166" s="139" t="s">
        <v>2812</v>
      </c>
      <c r="G166" s="140" t="s">
        <v>2751</v>
      </c>
      <c r="H166" s="141">
        <v>1</v>
      </c>
      <c r="I166" s="142"/>
      <c r="J166" s="143">
        <f>ROUND(I166*H166,2)</f>
        <v>0</v>
      </c>
      <c r="K166" s="139" t="s">
        <v>189</v>
      </c>
      <c r="L166" s="33"/>
      <c r="M166" s="144" t="s">
        <v>1</v>
      </c>
      <c r="N166" s="145" t="s">
        <v>52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2764</v>
      </c>
      <c r="AT166" s="148" t="s">
        <v>185</v>
      </c>
      <c r="AU166" s="148" t="s">
        <v>96</v>
      </c>
      <c r="AY166" s="17" t="s">
        <v>183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94</v>
      </c>
      <c r="BK166" s="149">
        <f>ROUND(I166*H166,2)</f>
        <v>0</v>
      </c>
      <c r="BL166" s="17" t="s">
        <v>2764</v>
      </c>
      <c r="BM166" s="148" t="s">
        <v>2813</v>
      </c>
    </row>
    <row r="167" spans="2:65" s="11" customFormat="1" ht="22.9" customHeight="1">
      <c r="B167" s="125"/>
      <c r="D167" s="126" t="s">
        <v>86</v>
      </c>
      <c r="E167" s="135" t="s">
        <v>2814</v>
      </c>
      <c r="F167" s="135" t="s">
        <v>2815</v>
      </c>
      <c r="I167" s="128"/>
      <c r="J167" s="136">
        <f>BK167</f>
        <v>0</v>
      </c>
      <c r="L167" s="125"/>
      <c r="M167" s="130"/>
      <c r="P167" s="131">
        <f>SUM(P168:P172)</f>
        <v>0</v>
      </c>
      <c r="R167" s="131">
        <f>SUM(R168:R172)</f>
        <v>0</v>
      </c>
      <c r="T167" s="132">
        <f>SUM(T168:T172)</f>
        <v>0</v>
      </c>
      <c r="AR167" s="126" t="s">
        <v>216</v>
      </c>
      <c r="AT167" s="133" t="s">
        <v>86</v>
      </c>
      <c r="AU167" s="133" t="s">
        <v>94</v>
      </c>
      <c r="AY167" s="126" t="s">
        <v>183</v>
      </c>
      <c r="BK167" s="134">
        <f>SUM(BK168:BK172)</f>
        <v>0</v>
      </c>
    </row>
    <row r="168" spans="2:65" s="1" customFormat="1" ht="16.5" customHeight="1">
      <c r="B168" s="33"/>
      <c r="C168" s="137" t="s">
        <v>267</v>
      </c>
      <c r="D168" s="137" t="s">
        <v>185</v>
      </c>
      <c r="E168" s="138" t="s">
        <v>2816</v>
      </c>
      <c r="F168" s="139" t="s">
        <v>2817</v>
      </c>
      <c r="G168" s="140" t="s">
        <v>2751</v>
      </c>
      <c r="H168" s="141">
        <v>1</v>
      </c>
      <c r="I168" s="142"/>
      <c r="J168" s="143">
        <f>ROUND(I168*H168,2)</f>
        <v>0</v>
      </c>
      <c r="K168" s="139" t="s">
        <v>189</v>
      </c>
      <c r="L168" s="33"/>
      <c r="M168" s="144" t="s">
        <v>1</v>
      </c>
      <c r="N168" s="145" t="s">
        <v>52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2764</v>
      </c>
      <c r="AT168" s="148" t="s">
        <v>185</v>
      </c>
      <c r="AU168" s="148" t="s">
        <v>96</v>
      </c>
      <c r="AY168" s="17" t="s">
        <v>183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94</v>
      </c>
      <c r="BK168" s="149">
        <f>ROUND(I168*H168,2)</f>
        <v>0</v>
      </c>
      <c r="BL168" s="17" t="s">
        <v>2764</v>
      </c>
      <c r="BM168" s="148" t="s">
        <v>2818</v>
      </c>
    </row>
    <row r="169" spans="2:65" s="13" customFormat="1" ht="11.25">
      <c r="B169" s="158"/>
      <c r="D169" s="151" t="s">
        <v>192</v>
      </c>
      <c r="E169" s="159" t="s">
        <v>1</v>
      </c>
      <c r="F169" s="160" t="s">
        <v>2819</v>
      </c>
      <c r="H169" s="159" t="s">
        <v>1</v>
      </c>
      <c r="I169" s="161"/>
      <c r="L169" s="158"/>
      <c r="M169" s="162"/>
      <c r="T169" s="163"/>
      <c r="AT169" s="159" t="s">
        <v>192</v>
      </c>
      <c r="AU169" s="159" t="s">
        <v>96</v>
      </c>
      <c r="AV169" s="13" t="s">
        <v>94</v>
      </c>
      <c r="AW169" s="13" t="s">
        <v>42</v>
      </c>
      <c r="AX169" s="13" t="s">
        <v>87</v>
      </c>
      <c r="AY169" s="159" t="s">
        <v>183</v>
      </c>
    </row>
    <row r="170" spans="2:65" s="13" customFormat="1" ht="11.25">
      <c r="B170" s="158"/>
      <c r="D170" s="151" t="s">
        <v>192</v>
      </c>
      <c r="E170" s="159" t="s">
        <v>1</v>
      </c>
      <c r="F170" s="160" t="s">
        <v>2820</v>
      </c>
      <c r="H170" s="159" t="s">
        <v>1</v>
      </c>
      <c r="I170" s="161"/>
      <c r="L170" s="158"/>
      <c r="M170" s="162"/>
      <c r="T170" s="163"/>
      <c r="AT170" s="159" t="s">
        <v>192</v>
      </c>
      <c r="AU170" s="159" t="s">
        <v>96</v>
      </c>
      <c r="AV170" s="13" t="s">
        <v>94</v>
      </c>
      <c r="AW170" s="13" t="s">
        <v>42</v>
      </c>
      <c r="AX170" s="13" t="s">
        <v>87</v>
      </c>
      <c r="AY170" s="159" t="s">
        <v>183</v>
      </c>
    </row>
    <row r="171" spans="2:65" s="13" customFormat="1" ht="11.25">
      <c r="B171" s="158"/>
      <c r="D171" s="151" t="s">
        <v>192</v>
      </c>
      <c r="E171" s="159" t="s">
        <v>1</v>
      </c>
      <c r="F171" s="160" t="s">
        <v>2821</v>
      </c>
      <c r="H171" s="159" t="s">
        <v>1</v>
      </c>
      <c r="I171" s="161"/>
      <c r="L171" s="158"/>
      <c r="M171" s="162"/>
      <c r="T171" s="163"/>
      <c r="AT171" s="159" t="s">
        <v>192</v>
      </c>
      <c r="AU171" s="159" t="s">
        <v>96</v>
      </c>
      <c r="AV171" s="13" t="s">
        <v>94</v>
      </c>
      <c r="AW171" s="13" t="s">
        <v>42</v>
      </c>
      <c r="AX171" s="13" t="s">
        <v>87</v>
      </c>
      <c r="AY171" s="159" t="s">
        <v>183</v>
      </c>
    </row>
    <row r="172" spans="2:65" s="12" customFormat="1" ht="11.25">
      <c r="B172" s="150"/>
      <c r="D172" s="151" t="s">
        <v>192</v>
      </c>
      <c r="E172" s="152" t="s">
        <v>1</v>
      </c>
      <c r="F172" s="153" t="s">
        <v>2822</v>
      </c>
      <c r="H172" s="154">
        <v>1</v>
      </c>
      <c r="I172" s="155"/>
      <c r="L172" s="150"/>
      <c r="M172" s="156"/>
      <c r="T172" s="157"/>
      <c r="AT172" s="152" t="s">
        <v>192</v>
      </c>
      <c r="AU172" s="152" t="s">
        <v>96</v>
      </c>
      <c r="AV172" s="12" t="s">
        <v>96</v>
      </c>
      <c r="AW172" s="12" t="s">
        <v>42</v>
      </c>
      <c r="AX172" s="12" t="s">
        <v>94</v>
      </c>
      <c r="AY172" s="152" t="s">
        <v>183</v>
      </c>
    </row>
    <row r="173" spans="2:65" s="11" customFormat="1" ht="22.9" customHeight="1">
      <c r="B173" s="125"/>
      <c r="D173" s="126" t="s">
        <v>86</v>
      </c>
      <c r="E173" s="135" t="s">
        <v>2823</v>
      </c>
      <c r="F173" s="135" t="s">
        <v>2824</v>
      </c>
      <c r="I173" s="128"/>
      <c r="J173" s="136">
        <f>BK173</f>
        <v>0</v>
      </c>
      <c r="L173" s="125"/>
      <c r="M173" s="130"/>
      <c r="P173" s="131">
        <f>SUM(P174:P178)</f>
        <v>0</v>
      </c>
      <c r="R173" s="131">
        <f>SUM(R174:R178)</f>
        <v>0</v>
      </c>
      <c r="T173" s="132">
        <f>SUM(T174:T178)</f>
        <v>0</v>
      </c>
      <c r="AR173" s="126" t="s">
        <v>216</v>
      </c>
      <c r="AT173" s="133" t="s">
        <v>86</v>
      </c>
      <c r="AU173" s="133" t="s">
        <v>94</v>
      </c>
      <c r="AY173" s="126" t="s">
        <v>183</v>
      </c>
      <c r="BK173" s="134">
        <f>SUM(BK174:BK178)</f>
        <v>0</v>
      </c>
    </row>
    <row r="174" spans="2:65" s="1" customFormat="1" ht="16.5" customHeight="1">
      <c r="B174" s="33"/>
      <c r="C174" s="137" t="s">
        <v>275</v>
      </c>
      <c r="D174" s="137" t="s">
        <v>185</v>
      </c>
      <c r="E174" s="138" t="s">
        <v>2825</v>
      </c>
      <c r="F174" s="139" t="s">
        <v>2826</v>
      </c>
      <c r="G174" s="140" t="s">
        <v>2751</v>
      </c>
      <c r="H174" s="141">
        <v>1</v>
      </c>
      <c r="I174" s="142"/>
      <c r="J174" s="143">
        <f>ROUND(I174*H174,2)</f>
        <v>0</v>
      </c>
      <c r="K174" s="139" t="s">
        <v>189</v>
      </c>
      <c r="L174" s="33"/>
      <c r="M174" s="144" t="s">
        <v>1</v>
      </c>
      <c r="N174" s="145" t="s">
        <v>52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2764</v>
      </c>
      <c r="AT174" s="148" t="s">
        <v>185</v>
      </c>
      <c r="AU174" s="148" t="s">
        <v>96</v>
      </c>
      <c r="AY174" s="17" t="s">
        <v>183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94</v>
      </c>
      <c r="BK174" s="149">
        <f>ROUND(I174*H174,2)</f>
        <v>0</v>
      </c>
      <c r="BL174" s="17" t="s">
        <v>2764</v>
      </c>
      <c r="BM174" s="148" t="s">
        <v>2827</v>
      </c>
    </row>
    <row r="175" spans="2:65" s="12" customFormat="1" ht="11.25">
      <c r="B175" s="150"/>
      <c r="D175" s="151" t="s">
        <v>192</v>
      </c>
      <c r="E175" s="152" t="s">
        <v>1</v>
      </c>
      <c r="F175" s="153" t="s">
        <v>2828</v>
      </c>
      <c r="H175" s="154">
        <v>1</v>
      </c>
      <c r="I175" s="155"/>
      <c r="L175" s="150"/>
      <c r="M175" s="156"/>
      <c r="T175" s="157"/>
      <c r="AT175" s="152" t="s">
        <v>192</v>
      </c>
      <c r="AU175" s="152" t="s">
        <v>96</v>
      </c>
      <c r="AV175" s="12" t="s">
        <v>96</v>
      </c>
      <c r="AW175" s="12" t="s">
        <v>42</v>
      </c>
      <c r="AX175" s="12" t="s">
        <v>94</v>
      </c>
      <c r="AY175" s="152" t="s">
        <v>183</v>
      </c>
    </row>
    <row r="176" spans="2:65" s="1" customFormat="1" ht="21.75" customHeight="1">
      <c r="B176" s="33"/>
      <c r="C176" s="137" t="s">
        <v>281</v>
      </c>
      <c r="D176" s="137" t="s">
        <v>185</v>
      </c>
      <c r="E176" s="138" t="s">
        <v>2829</v>
      </c>
      <c r="F176" s="139" t="s">
        <v>2830</v>
      </c>
      <c r="G176" s="140" t="s">
        <v>2751</v>
      </c>
      <c r="H176" s="141">
        <v>1</v>
      </c>
      <c r="I176" s="142"/>
      <c r="J176" s="143">
        <f>ROUND(I176*H176,2)</f>
        <v>0</v>
      </c>
      <c r="K176" s="139" t="s">
        <v>705</v>
      </c>
      <c r="L176" s="33"/>
      <c r="M176" s="144" t="s">
        <v>1</v>
      </c>
      <c r="N176" s="145" t="s">
        <v>52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2764</v>
      </c>
      <c r="AT176" s="148" t="s">
        <v>185</v>
      </c>
      <c r="AU176" s="148" t="s">
        <v>96</v>
      </c>
      <c r="AY176" s="17" t="s">
        <v>183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94</v>
      </c>
      <c r="BK176" s="149">
        <f>ROUND(I176*H176,2)</f>
        <v>0</v>
      </c>
      <c r="BL176" s="17" t="s">
        <v>2764</v>
      </c>
      <c r="BM176" s="148" t="s">
        <v>2831</v>
      </c>
    </row>
    <row r="177" spans="2:51" s="13" customFormat="1" ht="11.25">
      <c r="B177" s="158"/>
      <c r="D177" s="151" t="s">
        <v>192</v>
      </c>
      <c r="E177" s="159" t="s">
        <v>1</v>
      </c>
      <c r="F177" s="160" t="s">
        <v>2832</v>
      </c>
      <c r="H177" s="159" t="s">
        <v>1</v>
      </c>
      <c r="I177" s="161"/>
      <c r="L177" s="158"/>
      <c r="M177" s="162"/>
      <c r="T177" s="163"/>
      <c r="AT177" s="159" t="s">
        <v>192</v>
      </c>
      <c r="AU177" s="159" t="s">
        <v>96</v>
      </c>
      <c r="AV177" s="13" t="s">
        <v>94</v>
      </c>
      <c r="AW177" s="13" t="s">
        <v>42</v>
      </c>
      <c r="AX177" s="13" t="s">
        <v>87</v>
      </c>
      <c r="AY177" s="159" t="s">
        <v>183</v>
      </c>
    </row>
    <row r="178" spans="2:51" s="12" customFormat="1" ht="11.25">
      <c r="B178" s="150"/>
      <c r="D178" s="151" t="s">
        <v>192</v>
      </c>
      <c r="E178" s="152" t="s">
        <v>1</v>
      </c>
      <c r="F178" s="153" t="s">
        <v>2833</v>
      </c>
      <c r="H178" s="154">
        <v>1</v>
      </c>
      <c r="I178" s="155"/>
      <c r="L178" s="150"/>
      <c r="M178" s="186"/>
      <c r="N178" s="187"/>
      <c r="O178" s="187"/>
      <c r="P178" s="187"/>
      <c r="Q178" s="187"/>
      <c r="R178" s="187"/>
      <c r="S178" s="187"/>
      <c r="T178" s="188"/>
      <c r="AT178" s="152" t="s">
        <v>192</v>
      </c>
      <c r="AU178" s="152" t="s">
        <v>96</v>
      </c>
      <c r="AV178" s="12" t="s">
        <v>96</v>
      </c>
      <c r="AW178" s="12" t="s">
        <v>42</v>
      </c>
      <c r="AX178" s="12" t="s">
        <v>94</v>
      </c>
      <c r="AY178" s="152" t="s">
        <v>183</v>
      </c>
    </row>
    <row r="179" spans="2:51" s="1" customFormat="1" ht="6.95" customHeight="1">
      <c r="B179" s="45"/>
      <c r="C179" s="46"/>
      <c r="D179" s="46"/>
      <c r="E179" s="46"/>
      <c r="F179" s="46"/>
      <c r="G179" s="46"/>
      <c r="H179" s="46"/>
      <c r="I179" s="46"/>
      <c r="J179" s="46"/>
      <c r="K179" s="46"/>
      <c r="L179" s="33"/>
    </row>
  </sheetData>
  <sheetProtection algorithmName="SHA-512" hashValue="1NhI/Wuc7i+0ZQ2j/Z3GBPCnUdQVVPoIEegguNR+CsENx1+WCl8M72mc1+RbQXflkyAd8pXq9nQiy7fn61+Qhw==" saltValue="p5XBjRtPuYyodo5sB1ZTknjqsqxRJjjU8DNCmzfCUkbzLPRKIsmdvtGwL+DnFYBCPRmo0/eLoktTQROqN+JHgQ==" spinCount="100000" sheet="1" objects="1" scenarios="1" formatColumns="0" formatRows="0" autoFilter="0"/>
  <autoFilter ref="C124:K178" xr:uid="{00000000-0009-0000-0000-000010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89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101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159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161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ROUND(J122,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ROUND((SUM(BE122:BE288)),  2)</f>
        <v>0</v>
      </c>
      <c r="I35" s="97">
        <v>0.21</v>
      </c>
      <c r="J35" s="87">
        <f>ROUND(((SUM(BE122:BE288))*I35),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ROUND((SUM(BF122:BF288)),  2)</f>
        <v>0</v>
      </c>
      <c r="I36" s="97">
        <v>0.15</v>
      </c>
      <c r="J36" s="87">
        <f>ROUND(((SUM(BF122:BF288))*I36),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ROUND((SUM(BG122:BG288)),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ROUND((SUM(BH122:BH288)),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ROUND((SUM(BI122:BI288)),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159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 xml:space="preserve">SO 01.1 - Kácení stromů a ostatní zeleně 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J122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167</v>
      </c>
      <c r="E99" s="111"/>
      <c r="F99" s="111"/>
      <c r="G99" s="111"/>
      <c r="H99" s="111"/>
      <c r="I99" s="111"/>
      <c r="J99" s="112">
        <f>J123</f>
        <v>0</v>
      </c>
      <c r="L99" s="109"/>
    </row>
    <row r="100" spans="2:47" s="9" customFormat="1" ht="19.899999999999999" customHeight="1">
      <c r="B100" s="113"/>
      <c r="D100" s="114" t="s">
        <v>168</v>
      </c>
      <c r="E100" s="115"/>
      <c r="F100" s="115"/>
      <c r="G100" s="115"/>
      <c r="H100" s="115"/>
      <c r="I100" s="115"/>
      <c r="J100" s="116">
        <f>J124</f>
        <v>0</v>
      </c>
      <c r="L100" s="113"/>
    </row>
    <row r="101" spans="2:47" s="1" customFormat="1" ht="21.75" customHeight="1">
      <c r="B101" s="33"/>
      <c r="L101" s="33"/>
    </row>
    <row r="102" spans="2:47" s="1" customFormat="1" ht="6.95" customHeight="1">
      <c r="B102" s="45"/>
      <c r="C102" s="46"/>
      <c r="D102" s="46"/>
      <c r="E102" s="46"/>
      <c r="F102" s="46"/>
      <c r="G102" s="46"/>
      <c r="H102" s="46"/>
      <c r="I102" s="46"/>
      <c r="J102" s="46"/>
      <c r="K102" s="46"/>
      <c r="L102" s="33"/>
    </row>
    <row r="106" spans="2:47" s="1" customFormat="1" ht="6.95" customHeight="1">
      <c r="B106" s="47"/>
      <c r="C106" s="48"/>
      <c r="D106" s="48"/>
      <c r="E106" s="48"/>
      <c r="F106" s="48"/>
      <c r="G106" s="48"/>
      <c r="H106" s="48"/>
      <c r="I106" s="48"/>
      <c r="J106" s="48"/>
      <c r="K106" s="48"/>
      <c r="L106" s="33"/>
    </row>
    <row r="107" spans="2:47" s="1" customFormat="1" ht="24.95" customHeight="1">
      <c r="B107" s="33"/>
      <c r="C107" s="21" t="s">
        <v>169</v>
      </c>
      <c r="L107" s="33"/>
    </row>
    <row r="108" spans="2:47" s="1" customFormat="1" ht="6.95" customHeight="1">
      <c r="B108" s="33"/>
      <c r="L108" s="33"/>
    </row>
    <row r="109" spans="2:47" s="1" customFormat="1" ht="12" customHeight="1">
      <c r="B109" s="33"/>
      <c r="C109" s="27" t="s">
        <v>16</v>
      </c>
      <c r="L109" s="33"/>
    </row>
    <row r="110" spans="2:47" s="1" customFormat="1" ht="16.5" customHeight="1">
      <c r="B110" s="33"/>
      <c r="E110" s="245" t="str">
        <f>E7</f>
        <v>VEŘEJNÉ PROSTRANSTVÍ POD ŘEČKOVICKÝM HŘBITOVEM</v>
      </c>
      <c r="F110" s="246"/>
      <c r="G110" s="246"/>
      <c r="H110" s="246"/>
      <c r="L110" s="33"/>
    </row>
    <row r="111" spans="2:47" ht="12" customHeight="1">
      <c r="B111" s="20"/>
      <c r="C111" s="27" t="s">
        <v>158</v>
      </c>
      <c r="L111" s="20"/>
    </row>
    <row r="112" spans="2:47" s="1" customFormat="1" ht="16.5" customHeight="1">
      <c r="B112" s="33"/>
      <c r="E112" s="245" t="s">
        <v>159</v>
      </c>
      <c r="F112" s="247"/>
      <c r="G112" s="247"/>
      <c r="H112" s="247"/>
      <c r="L112" s="33"/>
    </row>
    <row r="113" spans="2:65" s="1" customFormat="1" ht="12" customHeight="1">
      <c r="B113" s="33"/>
      <c r="C113" s="27" t="s">
        <v>160</v>
      </c>
      <c r="L113" s="33"/>
    </row>
    <row r="114" spans="2:65" s="1" customFormat="1" ht="16.5" customHeight="1">
      <c r="B114" s="33"/>
      <c r="E114" s="208" t="str">
        <f>E11</f>
        <v xml:space="preserve">SO 01.1 - Kácení stromů a ostatní zeleně </v>
      </c>
      <c r="F114" s="247"/>
      <c r="G114" s="247"/>
      <c r="H114" s="247"/>
      <c r="L114" s="33"/>
    </row>
    <row r="115" spans="2:65" s="1" customFormat="1" ht="6.95" customHeight="1">
      <c r="B115" s="33"/>
      <c r="L115" s="33"/>
    </row>
    <row r="116" spans="2:65" s="1" customFormat="1" ht="12" customHeight="1">
      <c r="B116" s="33"/>
      <c r="C116" s="27" t="s">
        <v>22</v>
      </c>
      <c r="F116" s="25" t="str">
        <f>F14</f>
        <v>Brno - Řečkovice</v>
      </c>
      <c r="I116" s="27" t="s">
        <v>24</v>
      </c>
      <c r="J116" s="53" t="str">
        <f>IF(J14="","",J14)</f>
        <v>18. 8. 2023</v>
      </c>
      <c r="L116" s="33"/>
    </row>
    <row r="117" spans="2:65" s="1" customFormat="1" ht="6.95" customHeight="1">
      <c r="B117" s="33"/>
      <c r="L117" s="33"/>
    </row>
    <row r="118" spans="2:65" s="1" customFormat="1" ht="40.15" customHeight="1">
      <c r="B118" s="33"/>
      <c r="C118" s="27" t="s">
        <v>30</v>
      </c>
      <c r="F118" s="25" t="str">
        <f>E17</f>
        <v>Statutární město Brno, měst.č.Řečkovice-Mokrá hora</v>
      </c>
      <c r="I118" s="27" t="s">
        <v>38</v>
      </c>
      <c r="J118" s="31" t="str">
        <f>E23</f>
        <v>Ateliér zahradní a krajin.architektury Z.Sendler</v>
      </c>
      <c r="L118" s="33"/>
    </row>
    <row r="119" spans="2:65" s="1" customFormat="1" ht="15.2" customHeight="1">
      <c r="B119" s="33"/>
      <c r="C119" s="27" t="s">
        <v>36</v>
      </c>
      <c r="F119" s="25" t="str">
        <f>IF(E20="","",E20)</f>
        <v>Vyplň údaj</v>
      </c>
      <c r="I119" s="27" t="s">
        <v>43</v>
      </c>
      <c r="J119" s="31" t="str">
        <f>E26</f>
        <v xml:space="preserve"> 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7"/>
      <c r="C121" s="118" t="s">
        <v>170</v>
      </c>
      <c r="D121" s="119" t="s">
        <v>72</v>
      </c>
      <c r="E121" s="119" t="s">
        <v>68</v>
      </c>
      <c r="F121" s="119" t="s">
        <v>69</v>
      </c>
      <c r="G121" s="119" t="s">
        <v>171</v>
      </c>
      <c r="H121" s="119" t="s">
        <v>172</v>
      </c>
      <c r="I121" s="119" t="s">
        <v>173</v>
      </c>
      <c r="J121" s="119" t="s">
        <v>164</v>
      </c>
      <c r="K121" s="120" t="s">
        <v>174</v>
      </c>
      <c r="L121" s="117"/>
      <c r="M121" s="60" t="s">
        <v>1</v>
      </c>
      <c r="N121" s="61" t="s">
        <v>51</v>
      </c>
      <c r="O121" s="61" t="s">
        <v>175</v>
      </c>
      <c r="P121" s="61" t="s">
        <v>176</v>
      </c>
      <c r="Q121" s="61" t="s">
        <v>177</v>
      </c>
      <c r="R121" s="61" t="s">
        <v>178</v>
      </c>
      <c r="S121" s="61" t="s">
        <v>179</v>
      </c>
      <c r="T121" s="62" t="s">
        <v>180</v>
      </c>
    </row>
    <row r="122" spans="2:65" s="1" customFormat="1" ht="22.9" customHeight="1">
      <c r="B122" s="33"/>
      <c r="C122" s="65" t="s">
        <v>181</v>
      </c>
      <c r="J122" s="121">
        <f>BK122</f>
        <v>0</v>
      </c>
      <c r="L122" s="33"/>
      <c r="M122" s="63"/>
      <c r="N122" s="54"/>
      <c r="O122" s="54"/>
      <c r="P122" s="122">
        <f>P123</f>
        <v>0</v>
      </c>
      <c r="Q122" s="54"/>
      <c r="R122" s="122">
        <f>R123</f>
        <v>0.44408000000000009</v>
      </c>
      <c r="S122" s="54"/>
      <c r="T122" s="123">
        <f>T123</f>
        <v>0</v>
      </c>
      <c r="AT122" s="17" t="s">
        <v>86</v>
      </c>
      <c r="AU122" s="17" t="s">
        <v>166</v>
      </c>
      <c r="BK122" s="124">
        <f>BK123</f>
        <v>0</v>
      </c>
    </row>
    <row r="123" spans="2:65" s="11" customFormat="1" ht="25.9" customHeight="1">
      <c r="B123" s="125"/>
      <c r="D123" s="126" t="s">
        <v>86</v>
      </c>
      <c r="E123" s="127" t="s">
        <v>182</v>
      </c>
      <c r="F123" s="127" t="s">
        <v>182</v>
      </c>
      <c r="I123" s="128"/>
      <c r="J123" s="129">
        <f>BK123</f>
        <v>0</v>
      </c>
      <c r="L123" s="125"/>
      <c r="M123" s="130"/>
      <c r="P123" s="131">
        <f>P124</f>
        <v>0</v>
      </c>
      <c r="R123" s="131">
        <f>R124</f>
        <v>0.44408000000000009</v>
      </c>
      <c r="T123" s="132">
        <f>T124</f>
        <v>0</v>
      </c>
      <c r="AR123" s="126" t="s">
        <v>94</v>
      </c>
      <c r="AT123" s="133" t="s">
        <v>86</v>
      </c>
      <c r="AU123" s="133" t="s">
        <v>87</v>
      </c>
      <c r="AY123" s="126" t="s">
        <v>183</v>
      </c>
      <c r="BK123" s="134">
        <f>BK124</f>
        <v>0</v>
      </c>
    </row>
    <row r="124" spans="2:65" s="11" customFormat="1" ht="22.9" customHeight="1">
      <c r="B124" s="125"/>
      <c r="D124" s="126" t="s">
        <v>86</v>
      </c>
      <c r="E124" s="135" t="s">
        <v>94</v>
      </c>
      <c r="F124" s="135" t="s">
        <v>184</v>
      </c>
      <c r="I124" s="128"/>
      <c r="J124" s="136">
        <f>BK124</f>
        <v>0</v>
      </c>
      <c r="L124" s="125"/>
      <c r="M124" s="130"/>
      <c r="P124" s="131">
        <f>SUM(P125:P288)</f>
        <v>0</v>
      </c>
      <c r="R124" s="131">
        <f>SUM(R125:R288)</f>
        <v>0.44408000000000009</v>
      </c>
      <c r="T124" s="132">
        <f>SUM(T125:T288)</f>
        <v>0</v>
      </c>
      <c r="AR124" s="126" t="s">
        <v>94</v>
      </c>
      <c r="AT124" s="133" t="s">
        <v>86</v>
      </c>
      <c r="AU124" s="133" t="s">
        <v>94</v>
      </c>
      <c r="AY124" s="126" t="s">
        <v>183</v>
      </c>
      <c r="BK124" s="134">
        <f>SUM(BK125:BK288)</f>
        <v>0</v>
      </c>
    </row>
    <row r="125" spans="2:65" s="1" customFormat="1" ht="21.75" customHeight="1">
      <c r="B125" s="33"/>
      <c r="C125" s="137" t="s">
        <v>94</v>
      </c>
      <c r="D125" s="137" t="s">
        <v>185</v>
      </c>
      <c r="E125" s="138" t="s">
        <v>186</v>
      </c>
      <c r="F125" s="139" t="s">
        <v>187</v>
      </c>
      <c r="G125" s="140" t="s">
        <v>188</v>
      </c>
      <c r="H125" s="141">
        <v>4.7</v>
      </c>
      <c r="I125" s="142"/>
      <c r="J125" s="143">
        <f>ROUND(I125*H125,2)</f>
        <v>0</v>
      </c>
      <c r="K125" s="139" t="s">
        <v>189</v>
      </c>
      <c r="L125" s="33"/>
      <c r="M125" s="144" t="s">
        <v>1</v>
      </c>
      <c r="N125" s="145" t="s">
        <v>52</v>
      </c>
      <c r="P125" s="146">
        <f>O125*H125</f>
        <v>0</v>
      </c>
      <c r="Q125" s="146">
        <v>0</v>
      </c>
      <c r="R125" s="146">
        <f>Q125*H125</f>
        <v>0</v>
      </c>
      <c r="S125" s="146">
        <v>0</v>
      </c>
      <c r="T125" s="147">
        <f>S125*H125</f>
        <v>0</v>
      </c>
      <c r="AR125" s="148" t="s">
        <v>190</v>
      </c>
      <c r="AT125" s="148" t="s">
        <v>185</v>
      </c>
      <c r="AU125" s="148" t="s">
        <v>96</v>
      </c>
      <c r="AY125" s="17" t="s">
        <v>183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94</v>
      </c>
      <c r="BK125" s="149">
        <f>ROUND(I125*H125,2)</f>
        <v>0</v>
      </c>
      <c r="BL125" s="17" t="s">
        <v>190</v>
      </c>
      <c r="BM125" s="148" t="s">
        <v>191</v>
      </c>
    </row>
    <row r="126" spans="2:65" s="12" customFormat="1" ht="11.25">
      <c r="B126" s="150"/>
      <c r="D126" s="151" t="s">
        <v>192</v>
      </c>
      <c r="E126" s="152" t="s">
        <v>1</v>
      </c>
      <c r="F126" s="153" t="s">
        <v>193</v>
      </c>
      <c r="H126" s="154">
        <v>4.7</v>
      </c>
      <c r="I126" s="155"/>
      <c r="L126" s="150"/>
      <c r="M126" s="156"/>
      <c r="T126" s="157"/>
      <c r="AT126" s="152" t="s">
        <v>192</v>
      </c>
      <c r="AU126" s="152" t="s">
        <v>96</v>
      </c>
      <c r="AV126" s="12" t="s">
        <v>96</v>
      </c>
      <c r="AW126" s="12" t="s">
        <v>42</v>
      </c>
      <c r="AX126" s="12" t="s">
        <v>94</v>
      </c>
      <c r="AY126" s="152" t="s">
        <v>183</v>
      </c>
    </row>
    <row r="127" spans="2:65" s="1" customFormat="1" ht="21.75" customHeight="1">
      <c r="B127" s="33"/>
      <c r="C127" s="137" t="s">
        <v>96</v>
      </c>
      <c r="D127" s="137" t="s">
        <v>185</v>
      </c>
      <c r="E127" s="138" t="s">
        <v>194</v>
      </c>
      <c r="F127" s="139" t="s">
        <v>195</v>
      </c>
      <c r="G127" s="140" t="s">
        <v>188</v>
      </c>
      <c r="H127" s="141">
        <v>57.5</v>
      </c>
      <c r="I127" s="142"/>
      <c r="J127" s="143">
        <f>ROUND(I127*H127,2)</f>
        <v>0</v>
      </c>
      <c r="K127" s="139" t="s">
        <v>189</v>
      </c>
      <c r="L127" s="33"/>
      <c r="M127" s="144" t="s">
        <v>1</v>
      </c>
      <c r="N127" s="145" t="s">
        <v>52</v>
      </c>
      <c r="P127" s="146">
        <f>O127*H127</f>
        <v>0</v>
      </c>
      <c r="Q127" s="146">
        <v>0</v>
      </c>
      <c r="R127" s="146">
        <f>Q127*H127</f>
        <v>0</v>
      </c>
      <c r="S127" s="146">
        <v>0</v>
      </c>
      <c r="T127" s="147">
        <f>S127*H127</f>
        <v>0</v>
      </c>
      <c r="AR127" s="148" t="s">
        <v>190</v>
      </c>
      <c r="AT127" s="148" t="s">
        <v>185</v>
      </c>
      <c r="AU127" s="148" t="s">
        <v>96</v>
      </c>
      <c r="AY127" s="17" t="s">
        <v>183</v>
      </c>
      <c r="BE127" s="149">
        <f>IF(N127="základní",J127,0)</f>
        <v>0</v>
      </c>
      <c r="BF127" s="149">
        <f>IF(N127="snížená",J127,0)</f>
        <v>0</v>
      </c>
      <c r="BG127" s="149">
        <f>IF(N127="zákl. přenesená",J127,0)</f>
        <v>0</v>
      </c>
      <c r="BH127" s="149">
        <f>IF(N127="sníž. přenesená",J127,0)</f>
        <v>0</v>
      </c>
      <c r="BI127" s="149">
        <f>IF(N127="nulová",J127,0)</f>
        <v>0</v>
      </c>
      <c r="BJ127" s="17" t="s">
        <v>94</v>
      </c>
      <c r="BK127" s="149">
        <f>ROUND(I127*H127,2)</f>
        <v>0</v>
      </c>
      <c r="BL127" s="17" t="s">
        <v>190</v>
      </c>
      <c r="BM127" s="148" t="s">
        <v>196</v>
      </c>
    </row>
    <row r="128" spans="2:65" s="13" customFormat="1" ht="11.25">
      <c r="B128" s="158"/>
      <c r="D128" s="151" t="s">
        <v>192</v>
      </c>
      <c r="E128" s="159" t="s">
        <v>1</v>
      </c>
      <c r="F128" s="160" t="s">
        <v>197</v>
      </c>
      <c r="H128" s="159" t="s">
        <v>1</v>
      </c>
      <c r="I128" s="161"/>
      <c r="L128" s="158"/>
      <c r="M128" s="162"/>
      <c r="T128" s="163"/>
      <c r="AT128" s="159" t="s">
        <v>192</v>
      </c>
      <c r="AU128" s="159" t="s">
        <v>96</v>
      </c>
      <c r="AV128" s="13" t="s">
        <v>94</v>
      </c>
      <c r="AW128" s="13" t="s">
        <v>42</v>
      </c>
      <c r="AX128" s="13" t="s">
        <v>87</v>
      </c>
      <c r="AY128" s="159" t="s">
        <v>183</v>
      </c>
    </row>
    <row r="129" spans="2:65" s="12" customFormat="1" ht="11.25">
      <c r="B129" s="150"/>
      <c r="D129" s="151" t="s">
        <v>192</v>
      </c>
      <c r="E129" s="152" t="s">
        <v>1</v>
      </c>
      <c r="F129" s="153" t="s">
        <v>198</v>
      </c>
      <c r="H129" s="154">
        <v>6</v>
      </c>
      <c r="I129" s="155"/>
      <c r="L129" s="150"/>
      <c r="M129" s="156"/>
      <c r="T129" s="157"/>
      <c r="AT129" s="152" t="s">
        <v>192</v>
      </c>
      <c r="AU129" s="152" t="s">
        <v>96</v>
      </c>
      <c r="AV129" s="12" t="s">
        <v>96</v>
      </c>
      <c r="AW129" s="12" t="s">
        <v>42</v>
      </c>
      <c r="AX129" s="12" t="s">
        <v>87</v>
      </c>
      <c r="AY129" s="152" t="s">
        <v>183</v>
      </c>
    </row>
    <row r="130" spans="2:65" s="12" customFormat="1" ht="11.25">
      <c r="B130" s="150"/>
      <c r="D130" s="151" t="s">
        <v>192</v>
      </c>
      <c r="E130" s="152" t="s">
        <v>1</v>
      </c>
      <c r="F130" s="153" t="s">
        <v>199</v>
      </c>
      <c r="H130" s="154">
        <v>42.8</v>
      </c>
      <c r="I130" s="155"/>
      <c r="L130" s="150"/>
      <c r="M130" s="156"/>
      <c r="T130" s="157"/>
      <c r="AT130" s="152" t="s">
        <v>192</v>
      </c>
      <c r="AU130" s="152" t="s">
        <v>96</v>
      </c>
      <c r="AV130" s="12" t="s">
        <v>96</v>
      </c>
      <c r="AW130" s="12" t="s">
        <v>42</v>
      </c>
      <c r="AX130" s="12" t="s">
        <v>87</v>
      </c>
      <c r="AY130" s="152" t="s">
        <v>183</v>
      </c>
    </row>
    <row r="131" spans="2:65" s="12" customFormat="1" ht="11.25">
      <c r="B131" s="150"/>
      <c r="D131" s="151" t="s">
        <v>192</v>
      </c>
      <c r="E131" s="152" t="s">
        <v>1</v>
      </c>
      <c r="F131" s="153" t="s">
        <v>200</v>
      </c>
      <c r="H131" s="154">
        <v>4</v>
      </c>
      <c r="I131" s="155"/>
      <c r="L131" s="150"/>
      <c r="M131" s="156"/>
      <c r="T131" s="157"/>
      <c r="AT131" s="152" t="s">
        <v>192</v>
      </c>
      <c r="AU131" s="152" t="s">
        <v>96</v>
      </c>
      <c r="AV131" s="12" t="s">
        <v>96</v>
      </c>
      <c r="AW131" s="12" t="s">
        <v>42</v>
      </c>
      <c r="AX131" s="12" t="s">
        <v>87</v>
      </c>
      <c r="AY131" s="152" t="s">
        <v>183</v>
      </c>
    </row>
    <row r="132" spans="2:65" s="12" customFormat="1" ht="11.25">
      <c r="B132" s="150"/>
      <c r="D132" s="151" t="s">
        <v>192</v>
      </c>
      <c r="E132" s="152" t="s">
        <v>1</v>
      </c>
      <c r="F132" s="153" t="s">
        <v>201</v>
      </c>
      <c r="H132" s="154">
        <v>4.7</v>
      </c>
      <c r="I132" s="155"/>
      <c r="L132" s="150"/>
      <c r="M132" s="156"/>
      <c r="T132" s="157"/>
      <c r="AT132" s="152" t="s">
        <v>192</v>
      </c>
      <c r="AU132" s="152" t="s">
        <v>96</v>
      </c>
      <c r="AV132" s="12" t="s">
        <v>96</v>
      </c>
      <c r="AW132" s="12" t="s">
        <v>42</v>
      </c>
      <c r="AX132" s="12" t="s">
        <v>87</v>
      </c>
      <c r="AY132" s="152" t="s">
        <v>183</v>
      </c>
    </row>
    <row r="133" spans="2:65" s="14" customFormat="1" ht="11.25">
      <c r="B133" s="164"/>
      <c r="D133" s="151" t="s">
        <v>192</v>
      </c>
      <c r="E133" s="165" t="s">
        <v>1</v>
      </c>
      <c r="F133" s="166" t="s">
        <v>202</v>
      </c>
      <c r="H133" s="167">
        <v>57.5</v>
      </c>
      <c r="I133" s="168"/>
      <c r="L133" s="164"/>
      <c r="M133" s="169"/>
      <c r="T133" s="170"/>
      <c r="AT133" s="165" t="s">
        <v>192</v>
      </c>
      <c r="AU133" s="165" t="s">
        <v>96</v>
      </c>
      <c r="AV133" s="14" t="s">
        <v>203</v>
      </c>
      <c r="AW133" s="14" t="s">
        <v>42</v>
      </c>
      <c r="AX133" s="14" t="s">
        <v>94</v>
      </c>
      <c r="AY133" s="165" t="s">
        <v>183</v>
      </c>
    </row>
    <row r="134" spans="2:65" s="1" customFormat="1" ht="16.5" customHeight="1">
      <c r="B134" s="33"/>
      <c r="C134" s="137" t="s">
        <v>203</v>
      </c>
      <c r="D134" s="137" t="s">
        <v>185</v>
      </c>
      <c r="E134" s="138" t="s">
        <v>204</v>
      </c>
      <c r="F134" s="139" t="s">
        <v>205</v>
      </c>
      <c r="G134" s="140" t="s">
        <v>206</v>
      </c>
      <c r="H134" s="141">
        <v>19</v>
      </c>
      <c r="I134" s="142"/>
      <c r="J134" s="143">
        <f>ROUND(I134*H134,2)</f>
        <v>0</v>
      </c>
      <c r="K134" s="139" t="s">
        <v>189</v>
      </c>
      <c r="L134" s="33"/>
      <c r="M134" s="144" t="s">
        <v>1</v>
      </c>
      <c r="N134" s="145" t="s">
        <v>52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190</v>
      </c>
      <c r="AT134" s="148" t="s">
        <v>185</v>
      </c>
      <c r="AU134" s="148" t="s">
        <v>96</v>
      </c>
      <c r="AY134" s="17" t="s">
        <v>183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94</v>
      </c>
      <c r="BK134" s="149">
        <f>ROUND(I134*H134,2)</f>
        <v>0</v>
      </c>
      <c r="BL134" s="17" t="s">
        <v>190</v>
      </c>
      <c r="BM134" s="148" t="s">
        <v>207</v>
      </c>
    </row>
    <row r="135" spans="2:65" s="12" customFormat="1" ht="11.25">
      <c r="B135" s="150"/>
      <c r="D135" s="151" t="s">
        <v>192</v>
      </c>
      <c r="E135" s="152" t="s">
        <v>1</v>
      </c>
      <c r="F135" s="153" t="s">
        <v>208</v>
      </c>
      <c r="H135" s="154">
        <v>4</v>
      </c>
      <c r="I135" s="155"/>
      <c r="L135" s="150"/>
      <c r="M135" s="156"/>
      <c r="T135" s="157"/>
      <c r="AT135" s="152" t="s">
        <v>192</v>
      </c>
      <c r="AU135" s="152" t="s">
        <v>96</v>
      </c>
      <c r="AV135" s="12" t="s">
        <v>96</v>
      </c>
      <c r="AW135" s="12" t="s">
        <v>42</v>
      </c>
      <c r="AX135" s="12" t="s">
        <v>87</v>
      </c>
      <c r="AY135" s="152" t="s">
        <v>183</v>
      </c>
    </row>
    <row r="136" spans="2:65" s="12" customFormat="1" ht="11.25">
      <c r="B136" s="150"/>
      <c r="D136" s="151" t="s">
        <v>192</v>
      </c>
      <c r="E136" s="152" t="s">
        <v>1</v>
      </c>
      <c r="F136" s="153" t="s">
        <v>209</v>
      </c>
      <c r="H136" s="154">
        <v>11</v>
      </c>
      <c r="I136" s="155"/>
      <c r="L136" s="150"/>
      <c r="M136" s="156"/>
      <c r="T136" s="157"/>
      <c r="AT136" s="152" t="s">
        <v>192</v>
      </c>
      <c r="AU136" s="152" t="s">
        <v>96</v>
      </c>
      <c r="AV136" s="12" t="s">
        <v>96</v>
      </c>
      <c r="AW136" s="12" t="s">
        <v>42</v>
      </c>
      <c r="AX136" s="12" t="s">
        <v>87</v>
      </c>
      <c r="AY136" s="152" t="s">
        <v>183</v>
      </c>
    </row>
    <row r="137" spans="2:65" s="12" customFormat="1" ht="11.25">
      <c r="B137" s="150"/>
      <c r="D137" s="151" t="s">
        <v>192</v>
      </c>
      <c r="E137" s="152" t="s">
        <v>1</v>
      </c>
      <c r="F137" s="153" t="s">
        <v>210</v>
      </c>
      <c r="H137" s="154">
        <v>4</v>
      </c>
      <c r="I137" s="155"/>
      <c r="L137" s="150"/>
      <c r="M137" s="156"/>
      <c r="T137" s="157"/>
      <c r="AT137" s="152" t="s">
        <v>192</v>
      </c>
      <c r="AU137" s="152" t="s">
        <v>96</v>
      </c>
      <c r="AV137" s="12" t="s">
        <v>96</v>
      </c>
      <c r="AW137" s="12" t="s">
        <v>42</v>
      </c>
      <c r="AX137" s="12" t="s">
        <v>87</v>
      </c>
      <c r="AY137" s="152" t="s">
        <v>183</v>
      </c>
    </row>
    <row r="138" spans="2:65" s="14" customFormat="1" ht="11.25">
      <c r="B138" s="164"/>
      <c r="D138" s="151" t="s">
        <v>192</v>
      </c>
      <c r="E138" s="165" t="s">
        <v>1</v>
      </c>
      <c r="F138" s="166" t="s">
        <v>202</v>
      </c>
      <c r="H138" s="167">
        <v>19</v>
      </c>
      <c r="I138" s="168"/>
      <c r="L138" s="164"/>
      <c r="M138" s="169"/>
      <c r="T138" s="170"/>
      <c r="AT138" s="165" t="s">
        <v>192</v>
      </c>
      <c r="AU138" s="165" t="s">
        <v>96</v>
      </c>
      <c r="AV138" s="14" t="s">
        <v>203</v>
      </c>
      <c r="AW138" s="14" t="s">
        <v>42</v>
      </c>
      <c r="AX138" s="14" t="s">
        <v>94</v>
      </c>
      <c r="AY138" s="165" t="s">
        <v>183</v>
      </c>
    </row>
    <row r="139" spans="2:65" s="1" customFormat="1" ht="16.5" customHeight="1">
      <c r="B139" s="33"/>
      <c r="C139" s="137" t="s">
        <v>190</v>
      </c>
      <c r="D139" s="137" t="s">
        <v>185</v>
      </c>
      <c r="E139" s="138" t="s">
        <v>211</v>
      </c>
      <c r="F139" s="139" t="s">
        <v>212</v>
      </c>
      <c r="G139" s="140" t="s">
        <v>206</v>
      </c>
      <c r="H139" s="141">
        <v>3</v>
      </c>
      <c r="I139" s="142"/>
      <c r="J139" s="143">
        <f>ROUND(I139*H139,2)</f>
        <v>0</v>
      </c>
      <c r="K139" s="139" t="s">
        <v>189</v>
      </c>
      <c r="L139" s="33"/>
      <c r="M139" s="144" t="s">
        <v>1</v>
      </c>
      <c r="N139" s="145" t="s">
        <v>52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190</v>
      </c>
      <c r="AT139" s="148" t="s">
        <v>185</v>
      </c>
      <c r="AU139" s="148" t="s">
        <v>96</v>
      </c>
      <c r="AY139" s="17" t="s">
        <v>183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94</v>
      </c>
      <c r="BK139" s="149">
        <f>ROUND(I139*H139,2)</f>
        <v>0</v>
      </c>
      <c r="BL139" s="17" t="s">
        <v>190</v>
      </c>
      <c r="BM139" s="148" t="s">
        <v>213</v>
      </c>
    </row>
    <row r="140" spans="2:65" s="12" customFormat="1" ht="11.25">
      <c r="B140" s="150"/>
      <c r="D140" s="151" t="s">
        <v>192</v>
      </c>
      <c r="E140" s="152" t="s">
        <v>1</v>
      </c>
      <c r="F140" s="153" t="s">
        <v>214</v>
      </c>
      <c r="H140" s="154">
        <v>2</v>
      </c>
      <c r="I140" s="155"/>
      <c r="L140" s="150"/>
      <c r="M140" s="156"/>
      <c r="T140" s="157"/>
      <c r="AT140" s="152" t="s">
        <v>192</v>
      </c>
      <c r="AU140" s="152" t="s">
        <v>96</v>
      </c>
      <c r="AV140" s="12" t="s">
        <v>96</v>
      </c>
      <c r="AW140" s="12" t="s">
        <v>42</v>
      </c>
      <c r="AX140" s="12" t="s">
        <v>87</v>
      </c>
      <c r="AY140" s="152" t="s">
        <v>183</v>
      </c>
    </row>
    <row r="141" spans="2:65" s="12" customFormat="1" ht="11.25">
      <c r="B141" s="150"/>
      <c r="D141" s="151" t="s">
        <v>192</v>
      </c>
      <c r="E141" s="152" t="s">
        <v>1</v>
      </c>
      <c r="F141" s="153" t="s">
        <v>215</v>
      </c>
      <c r="H141" s="154">
        <v>1</v>
      </c>
      <c r="I141" s="155"/>
      <c r="L141" s="150"/>
      <c r="M141" s="156"/>
      <c r="T141" s="157"/>
      <c r="AT141" s="152" t="s">
        <v>192</v>
      </c>
      <c r="AU141" s="152" t="s">
        <v>96</v>
      </c>
      <c r="AV141" s="12" t="s">
        <v>96</v>
      </c>
      <c r="AW141" s="12" t="s">
        <v>42</v>
      </c>
      <c r="AX141" s="12" t="s">
        <v>87</v>
      </c>
      <c r="AY141" s="152" t="s">
        <v>183</v>
      </c>
    </row>
    <row r="142" spans="2:65" s="14" customFormat="1" ht="11.25">
      <c r="B142" s="164"/>
      <c r="D142" s="151" t="s">
        <v>192</v>
      </c>
      <c r="E142" s="165" t="s">
        <v>1</v>
      </c>
      <c r="F142" s="166" t="s">
        <v>202</v>
      </c>
      <c r="H142" s="167">
        <v>3</v>
      </c>
      <c r="I142" s="168"/>
      <c r="L142" s="164"/>
      <c r="M142" s="169"/>
      <c r="T142" s="170"/>
      <c r="AT142" s="165" t="s">
        <v>192</v>
      </c>
      <c r="AU142" s="165" t="s">
        <v>96</v>
      </c>
      <c r="AV142" s="14" t="s">
        <v>203</v>
      </c>
      <c r="AW142" s="14" t="s">
        <v>42</v>
      </c>
      <c r="AX142" s="14" t="s">
        <v>94</v>
      </c>
      <c r="AY142" s="165" t="s">
        <v>183</v>
      </c>
    </row>
    <row r="143" spans="2:65" s="1" customFormat="1" ht="16.5" customHeight="1">
      <c r="B143" s="33"/>
      <c r="C143" s="137" t="s">
        <v>216</v>
      </c>
      <c r="D143" s="137" t="s">
        <v>185</v>
      </c>
      <c r="E143" s="138" t="s">
        <v>217</v>
      </c>
      <c r="F143" s="139" t="s">
        <v>218</v>
      </c>
      <c r="G143" s="140" t="s">
        <v>206</v>
      </c>
      <c r="H143" s="141">
        <v>2</v>
      </c>
      <c r="I143" s="142"/>
      <c r="J143" s="143">
        <f>ROUND(I143*H143,2)</f>
        <v>0</v>
      </c>
      <c r="K143" s="139" t="s">
        <v>189</v>
      </c>
      <c r="L143" s="33"/>
      <c r="M143" s="144" t="s">
        <v>1</v>
      </c>
      <c r="N143" s="145" t="s">
        <v>52</v>
      </c>
      <c r="P143" s="146">
        <f>O143*H143</f>
        <v>0</v>
      </c>
      <c r="Q143" s="146">
        <v>0</v>
      </c>
      <c r="R143" s="146">
        <f>Q143*H143</f>
        <v>0</v>
      </c>
      <c r="S143" s="146">
        <v>0</v>
      </c>
      <c r="T143" s="147">
        <f>S143*H143</f>
        <v>0</v>
      </c>
      <c r="AR143" s="148" t="s">
        <v>190</v>
      </c>
      <c r="AT143" s="148" t="s">
        <v>185</v>
      </c>
      <c r="AU143" s="148" t="s">
        <v>96</v>
      </c>
      <c r="AY143" s="17" t="s">
        <v>183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94</v>
      </c>
      <c r="BK143" s="149">
        <f>ROUND(I143*H143,2)</f>
        <v>0</v>
      </c>
      <c r="BL143" s="17" t="s">
        <v>190</v>
      </c>
      <c r="BM143" s="148" t="s">
        <v>219</v>
      </c>
    </row>
    <row r="144" spans="2:65" s="12" customFormat="1" ht="11.25">
      <c r="B144" s="150"/>
      <c r="D144" s="151" t="s">
        <v>192</v>
      </c>
      <c r="E144" s="152" t="s">
        <v>1</v>
      </c>
      <c r="F144" s="153" t="s">
        <v>220</v>
      </c>
      <c r="H144" s="154">
        <v>1</v>
      </c>
      <c r="I144" s="155"/>
      <c r="L144" s="150"/>
      <c r="M144" s="156"/>
      <c r="T144" s="157"/>
      <c r="AT144" s="152" t="s">
        <v>192</v>
      </c>
      <c r="AU144" s="152" t="s">
        <v>96</v>
      </c>
      <c r="AV144" s="12" t="s">
        <v>96</v>
      </c>
      <c r="AW144" s="12" t="s">
        <v>42</v>
      </c>
      <c r="AX144" s="12" t="s">
        <v>87</v>
      </c>
      <c r="AY144" s="152" t="s">
        <v>183</v>
      </c>
    </row>
    <row r="145" spans="2:65" s="12" customFormat="1" ht="11.25">
      <c r="B145" s="150"/>
      <c r="D145" s="151" t="s">
        <v>192</v>
      </c>
      <c r="E145" s="152" t="s">
        <v>1</v>
      </c>
      <c r="F145" s="153" t="s">
        <v>221</v>
      </c>
      <c r="H145" s="154">
        <v>1</v>
      </c>
      <c r="I145" s="155"/>
      <c r="L145" s="150"/>
      <c r="M145" s="156"/>
      <c r="T145" s="157"/>
      <c r="AT145" s="152" t="s">
        <v>192</v>
      </c>
      <c r="AU145" s="152" t="s">
        <v>96</v>
      </c>
      <c r="AV145" s="12" t="s">
        <v>96</v>
      </c>
      <c r="AW145" s="12" t="s">
        <v>42</v>
      </c>
      <c r="AX145" s="12" t="s">
        <v>87</v>
      </c>
      <c r="AY145" s="152" t="s">
        <v>183</v>
      </c>
    </row>
    <row r="146" spans="2:65" s="14" customFormat="1" ht="11.25">
      <c r="B146" s="164"/>
      <c r="D146" s="151" t="s">
        <v>192</v>
      </c>
      <c r="E146" s="165" t="s">
        <v>1</v>
      </c>
      <c r="F146" s="166" t="s">
        <v>202</v>
      </c>
      <c r="H146" s="167">
        <v>2</v>
      </c>
      <c r="I146" s="168"/>
      <c r="L146" s="164"/>
      <c r="M146" s="169"/>
      <c r="T146" s="170"/>
      <c r="AT146" s="165" t="s">
        <v>192</v>
      </c>
      <c r="AU146" s="165" t="s">
        <v>96</v>
      </c>
      <c r="AV146" s="14" t="s">
        <v>203</v>
      </c>
      <c r="AW146" s="14" t="s">
        <v>42</v>
      </c>
      <c r="AX146" s="14" t="s">
        <v>94</v>
      </c>
      <c r="AY146" s="165" t="s">
        <v>183</v>
      </c>
    </row>
    <row r="147" spans="2:65" s="1" customFormat="1" ht="16.5" customHeight="1">
      <c r="B147" s="33"/>
      <c r="C147" s="137" t="s">
        <v>222</v>
      </c>
      <c r="D147" s="137" t="s">
        <v>185</v>
      </c>
      <c r="E147" s="138" t="s">
        <v>223</v>
      </c>
      <c r="F147" s="139" t="s">
        <v>224</v>
      </c>
      <c r="G147" s="140" t="s">
        <v>206</v>
      </c>
      <c r="H147" s="141">
        <v>1</v>
      </c>
      <c r="I147" s="142"/>
      <c r="J147" s="143">
        <f>ROUND(I147*H147,2)</f>
        <v>0</v>
      </c>
      <c r="K147" s="139" t="s">
        <v>189</v>
      </c>
      <c r="L147" s="33"/>
      <c r="M147" s="144" t="s">
        <v>1</v>
      </c>
      <c r="N147" s="145" t="s">
        <v>52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190</v>
      </c>
      <c r="AT147" s="148" t="s">
        <v>185</v>
      </c>
      <c r="AU147" s="148" t="s">
        <v>96</v>
      </c>
      <c r="AY147" s="17" t="s">
        <v>183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94</v>
      </c>
      <c r="BK147" s="149">
        <f>ROUND(I147*H147,2)</f>
        <v>0</v>
      </c>
      <c r="BL147" s="17" t="s">
        <v>190</v>
      </c>
      <c r="BM147" s="148" t="s">
        <v>225</v>
      </c>
    </row>
    <row r="148" spans="2:65" s="12" customFormat="1" ht="11.25">
      <c r="B148" s="150"/>
      <c r="D148" s="151" t="s">
        <v>192</v>
      </c>
      <c r="E148" s="152" t="s">
        <v>1</v>
      </c>
      <c r="F148" s="153" t="s">
        <v>226</v>
      </c>
      <c r="H148" s="154">
        <v>1</v>
      </c>
      <c r="I148" s="155"/>
      <c r="L148" s="150"/>
      <c r="M148" s="156"/>
      <c r="T148" s="157"/>
      <c r="AT148" s="152" t="s">
        <v>192</v>
      </c>
      <c r="AU148" s="152" t="s">
        <v>96</v>
      </c>
      <c r="AV148" s="12" t="s">
        <v>96</v>
      </c>
      <c r="AW148" s="12" t="s">
        <v>42</v>
      </c>
      <c r="AX148" s="12" t="s">
        <v>94</v>
      </c>
      <c r="AY148" s="152" t="s">
        <v>183</v>
      </c>
    </row>
    <row r="149" spans="2:65" s="1" customFormat="1" ht="24.2" customHeight="1">
      <c r="B149" s="33"/>
      <c r="C149" s="137" t="s">
        <v>227</v>
      </c>
      <c r="D149" s="137" t="s">
        <v>185</v>
      </c>
      <c r="E149" s="138" t="s">
        <v>228</v>
      </c>
      <c r="F149" s="139" t="s">
        <v>229</v>
      </c>
      <c r="G149" s="140" t="s">
        <v>188</v>
      </c>
      <c r="H149" s="141">
        <v>62.2</v>
      </c>
      <c r="I149" s="142"/>
      <c r="J149" s="143">
        <f>ROUND(I149*H149,2)</f>
        <v>0</v>
      </c>
      <c r="K149" s="139" t="s">
        <v>230</v>
      </c>
      <c r="L149" s="33"/>
      <c r="M149" s="144" t="s">
        <v>1</v>
      </c>
      <c r="N149" s="145" t="s">
        <v>52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190</v>
      </c>
      <c r="AT149" s="148" t="s">
        <v>185</v>
      </c>
      <c r="AU149" s="148" t="s">
        <v>96</v>
      </c>
      <c r="AY149" s="17" t="s">
        <v>183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94</v>
      </c>
      <c r="BK149" s="149">
        <f>ROUND(I149*H149,2)</f>
        <v>0</v>
      </c>
      <c r="BL149" s="17" t="s">
        <v>190</v>
      </c>
      <c r="BM149" s="148" t="s">
        <v>231</v>
      </c>
    </row>
    <row r="150" spans="2:65" s="13" customFormat="1" ht="22.5">
      <c r="B150" s="158"/>
      <c r="D150" s="151" t="s">
        <v>192</v>
      </c>
      <c r="E150" s="159" t="s">
        <v>1</v>
      </c>
      <c r="F150" s="160" t="s">
        <v>232</v>
      </c>
      <c r="H150" s="159" t="s">
        <v>1</v>
      </c>
      <c r="I150" s="161"/>
      <c r="L150" s="158"/>
      <c r="M150" s="162"/>
      <c r="T150" s="163"/>
      <c r="AT150" s="159" t="s">
        <v>192</v>
      </c>
      <c r="AU150" s="159" t="s">
        <v>96</v>
      </c>
      <c r="AV150" s="13" t="s">
        <v>94</v>
      </c>
      <c r="AW150" s="13" t="s">
        <v>42</v>
      </c>
      <c r="AX150" s="13" t="s">
        <v>87</v>
      </c>
      <c r="AY150" s="159" t="s">
        <v>183</v>
      </c>
    </row>
    <row r="151" spans="2:65" s="12" customFormat="1" ht="22.5">
      <c r="B151" s="150"/>
      <c r="D151" s="151" t="s">
        <v>192</v>
      </c>
      <c r="E151" s="152" t="s">
        <v>1</v>
      </c>
      <c r="F151" s="153" t="s">
        <v>233</v>
      </c>
      <c r="H151" s="154">
        <v>57.5</v>
      </c>
      <c r="I151" s="155"/>
      <c r="L151" s="150"/>
      <c r="M151" s="156"/>
      <c r="T151" s="157"/>
      <c r="AT151" s="152" t="s">
        <v>192</v>
      </c>
      <c r="AU151" s="152" t="s">
        <v>96</v>
      </c>
      <c r="AV151" s="12" t="s">
        <v>96</v>
      </c>
      <c r="AW151" s="12" t="s">
        <v>42</v>
      </c>
      <c r="AX151" s="12" t="s">
        <v>87</v>
      </c>
      <c r="AY151" s="152" t="s">
        <v>183</v>
      </c>
    </row>
    <row r="152" spans="2:65" s="12" customFormat="1" ht="22.5">
      <c r="B152" s="150"/>
      <c r="D152" s="151" t="s">
        <v>192</v>
      </c>
      <c r="E152" s="152" t="s">
        <v>1</v>
      </c>
      <c r="F152" s="153" t="s">
        <v>234</v>
      </c>
      <c r="H152" s="154">
        <v>4.7</v>
      </c>
      <c r="I152" s="155"/>
      <c r="L152" s="150"/>
      <c r="M152" s="156"/>
      <c r="T152" s="157"/>
      <c r="AT152" s="152" t="s">
        <v>192</v>
      </c>
      <c r="AU152" s="152" t="s">
        <v>96</v>
      </c>
      <c r="AV152" s="12" t="s">
        <v>96</v>
      </c>
      <c r="AW152" s="12" t="s">
        <v>42</v>
      </c>
      <c r="AX152" s="12" t="s">
        <v>87</v>
      </c>
      <c r="AY152" s="152" t="s">
        <v>183</v>
      </c>
    </row>
    <row r="153" spans="2:65" s="14" customFormat="1" ht="11.25">
      <c r="B153" s="164"/>
      <c r="D153" s="151" t="s">
        <v>192</v>
      </c>
      <c r="E153" s="165" t="s">
        <v>1</v>
      </c>
      <c r="F153" s="166" t="s">
        <v>202</v>
      </c>
      <c r="H153" s="167">
        <v>62.2</v>
      </c>
      <c r="I153" s="168"/>
      <c r="L153" s="164"/>
      <c r="M153" s="169"/>
      <c r="T153" s="170"/>
      <c r="AT153" s="165" t="s">
        <v>192</v>
      </c>
      <c r="AU153" s="165" t="s">
        <v>96</v>
      </c>
      <c r="AV153" s="14" t="s">
        <v>203</v>
      </c>
      <c r="AW153" s="14" t="s">
        <v>42</v>
      </c>
      <c r="AX153" s="14" t="s">
        <v>94</v>
      </c>
      <c r="AY153" s="165" t="s">
        <v>183</v>
      </c>
    </row>
    <row r="154" spans="2:65" s="1" customFormat="1" ht="33" customHeight="1">
      <c r="B154" s="33"/>
      <c r="C154" s="137" t="s">
        <v>235</v>
      </c>
      <c r="D154" s="137" t="s">
        <v>185</v>
      </c>
      <c r="E154" s="138" t="s">
        <v>236</v>
      </c>
      <c r="F154" s="139" t="s">
        <v>237</v>
      </c>
      <c r="G154" s="140" t="s">
        <v>206</v>
      </c>
      <c r="H154" s="141">
        <v>19</v>
      </c>
      <c r="I154" s="142"/>
      <c r="J154" s="143">
        <f>ROUND(I154*H154,2)</f>
        <v>0</v>
      </c>
      <c r="K154" s="139" t="s">
        <v>230</v>
      </c>
      <c r="L154" s="33"/>
      <c r="M154" s="144" t="s">
        <v>1</v>
      </c>
      <c r="N154" s="145" t="s">
        <v>52</v>
      </c>
      <c r="P154" s="146">
        <f>O154*H154</f>
        <v>0</v>
      </c>
      <c r="Q154" s="146">
        <v>0</v>
      </c>
      <c r="R154" s="146">
        <f>Q154*H154</f>
        <v>0</v>
      </c>
      <c r="S154" s="146">
        <v>0</v>
      </c>
      <c r="T154" s="147">
        <f>S154*H154</f>
        <v>0</v>
      </c>
      <c r="AR154" s="148" t="s">
        <v>190</v>
      </c>
      <c r="AT154" s="148" t="s">
        <v>185</v>
      </c>
      <c r="AU154" s="148" t="s">
        <v>96</v>
      </c>
      <c r="AY154" s="17" t="s">
        <v>183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94</v>
      </c>
      <c r="BK154" s="149">
        <f>ROUND(I154*H154,2)</f>
        <v>0</v>
      </c>
      <c r="BL154" s="17" t="s">
        <v>190</v>
      </c>
      <c r="BM154" s="148" t="s">
        <v>238</v>
      </c>
    </row>
    <row r="155" spans="2:65" s="12" customFormat="1" ht="11.25">
      <c r="B155" s="150"/>
      <c r="D155" s="151" t="s">
        <v>192</v>
      </c>
      <c r="E155" s="152" t="s">
        <v>1</v>
      </c>
      <c r="F155" s="153" t="s">
        <v>239</v>
      </c>
      <c r="H155" s="154">
        <v>4</v>
      </c>
      <c r="I155" s="155"/>
      <c r="L155" s="150"/>
      <c r="M155" s="156"/>
      <c r="T155" s="157"/>
      <c r="AT155" s="152" t="s">
        <v>192</v>
      </c>
      <c r="AU155" s="152" t="s">
        <v>96</v>
      </c>
      <c r="AV155" s="12" t="s">
        <v>96</v>
      </c>
      <c r="AW155" s="12" t="s">
        <v>42</v>
      </c>
      <c r="AX155" s="12" t="s">
        <v>87</v>
      </c>
      <c r="AY155" s="152" t="s">
        <v>183</v>
      </c>
    </row>
    <row r="156" spans="2:65" s="12" customFormat="1" ht="11.25">
      <c r="B156" s="150"/>
      <c r="D156" s="151" t="s">
        <v>192</v>
      </c>
      <c r="E156" s="152" t="s">
        <v>1</v>
      </c>
      <c r="F156" s="153" t="s">
        <v>240</v>
      </c>
      <c r="H156" s="154">
        <v>11</v>
      </c>
      <c r="I156" s="155"/>
      <c r="L156" s="150"/>
      <c r="M156" s="156"/>
      <c r="T156" s="157"/>
      <c r="AT156" s="152" t="s">
        <v>192</v>
      </c>
      <c r="AU156" s="152" t="s">
        <v>96</v>
      </c>
      <c r="AV156" s="12" t="s">
        <v>96</v>
      </c>
      <c r="AW156" s="12" t="s">
        <v>42</v>
      </c>
      <c r="AX156" s="12" t="s">
        <v>87</v>
      </c>
      <c r="AY156" s="152" t="s">
        <v>183</v>
      </c>
    </row>
    <row r="157" spans="2:65" s="12" customFormat="1" ht="11.25">
      <c r="B157" s="150"/>
      <c r="D157" s="151" t="s">
        <v>192</v>
      </c>
      <c r="E157" s="152" t="s">
        <v>1</v>
      </c>
      <c r="F157" s="153" t="s">
        <v>241</v>
      </c>
      <c r="H157" s="154">
        <v>4</v>
      </c>
      <c r="I157" s="155"/>
      <c r="L157" s="150"/>
      <c r="M157" s="156"/>
      <c r="T157" s="157"/>
      <c r="AT157" s="152" t="s">
        <v>192</v>
      </c>
      <c r="AU157" s="152" t="s">
        <v>96</v>
      </c>
      <c r="AV157" s="12" t="s">
        <v>96</v>
      </c>
      <c r="AW157" s="12" t="s">
        <v>42</v>
      </c>
      <c r="AX157" s="12" t="s">
        <v>87</v>
      </c>
      <c r="AY157" s="152" t="s">
        <v>183</v>
      </c>
    </row>
    <row r="158" spans="2:65" s="14" customFormat="1" ht="11.25">
      <c r="B158" s="164"/>
      <c r="D158" s="151" t="s">
        <v>192</v>
      </c>
      <c r="E158" s="165" t="s">
        <v>1</v>
      </c>
      <c r="F158" s="166" t="s">
        <v>202</v>
      </c>
      <c r="H158" s="167">
        <v>19</v>
      </c>
      <c r="I158" s="168"/>
      <c r="L158" s="164"/>
      <c r="M158" s="169"/>
      <c r="T158" s="170"/>
      <c r="AT158" s="165" t="s">
        <v>192</v>
      </c>
      <c r="AU158" s="165" t="s">
        <v>96</v>
      </c>
      <c r="AV158" s="14" t="s">
        <v>203</v>
      </c>
      <c r="AW158" s="14" t="s">
        <v>42</v>
      </c>
      <c r="AX158" s="14" t="s">
        <v>94</v>
      </c>
      <c r="AY158" s="165" t="s">
        <v>183</v>
      </c>
    </row>
    <row r="159" spans="2:65" s="1" customFormat="1" ht="33" customHeight="1">
      <c r="B159" s="33"/>
      <c r="C159" s="137" t="s">
        <v>242</v>
      </c>
      <c r="D159" s="137" t="s">
        <v>185</v>
      </c>
      <c r="E159" s="138" t="s">
        <v>243</v>
      </c>
      <c r="F159" s="139" t="s">
        <v>244</v>
      </c>
      <c r="G159" s="140" t="s">
        <v>206</v>
      </c>
      <c r="H159" s="141">
        <v>3</v>
      </c>
      <c r="I159" s="142"/>
      <c r="J159" s="143">
        <f>ROUND(I159*H159,2)</f>
        <v>0</v>
      </c>
      <c r="K159" s="139" t="s">
        <v>230</v>
      </c>
      <c r="L159" s="33"/>
      <c r="M159" s="144" t="s">
        <v>1</v>
      </c>
      <c r="N159" s="145" t="s">
        <v>52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190</v>
      </c>
      <c r="AT159" s="148" t="s">
        <v>185</v>
      </c>
      <c r="AU159" s="148" t="s">
        <v>96</v>
      </c>
      <c r="AY159" s="17" t="s">
        <v>183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94</v>
      </c>
      <c r="BK159" s="149">
        <f>ROUND(I159*H159,2)</f>
        <v>0</v>
      </c>
      <c r="BL159" s="17" t="s">
        <v>190</v>
      </c>
      <c r="BM159" s="148" t="s">
        <v>245</v>
      </c>
    </row>
    <row r="160" spans="2:65" s="12" customFormat="1" ht="11.25">
      <c r="B160" s="150"/>
      <c r="D160" s="151" t="s">
        <v>192</v>
      </c>
      <c r="E160" s="152" t="s">
        <v>1</v>
      </c>
      <c r="F160" s="153" t="s">
        <v>246</v>
      </c>
      <c r="H160" s="154">
        <v>2</v>
      </c>
      <c r="I160" s="155"/>
      <c r="L160" s="150"/>
      <c r="M160" s="156"/>
      <c r="T160" s="157"/>
      <c r="AT160" s="152" t="s">
        <v>192</v>
      </c>
      <c r="AU160" s="152" t="s">
        <v>96</v>
      </c>
      <c r="AV160" s="12" t="s">
        <v>96</v>
      </c>
      <c r="AW160" s="12" t="s">
        <v>42</v>
      </c>
      <c r="AX160" s="12" t="s">
        <v>87</v>
      </c>
      <c r="AY160" s="152" t="s">
        <v>183</v>
      </c>
    </row>
    <row r="161" spans="2:65" s="12" customFormat="1" ht="11.25">
      <c r="B161" s="150"/>
      <c r="D161" s="151" t="s">
        <v>192</v>
      </c>
      <c r="E161" s="152" t="s">
        <v>1</v>
      </c>
      <c r="F161" s="153" t="s">
        <v>247</v>
      </c>
      <c r="H161" s="154">
        <v>1</v>
      </c>
      <c r="I161" s="155"/>
      <c r="L161" s="150"/>
      <c r="M161" s="156"/>
      <c r="T161" s="157"/>
      <c r="AT161" s="152" t="s">
        <v>192</v>
      </c>
      <c r="AU161" s="152" t="s">
        <v>96</v>
      </c>
      <c r="AV161" s="12" t="s">
        <v>96</v>
      </c>
      <c r="AW161" s="12" t="s">
        <v>42</v>
      </c>
      <c r="AX161" s="12" t="s">
        <v>87</v>
      </c>
      <c r="AY161" s="152" t="s">
        <v>183</v>
      </c>
    </row>
    <row r="162" spans="2:65" s="14" customFormat="1" ht="11.25">
      <c r="B162" s="164"/>
      <c r="D162" s="151" t="s">
        <v>192</v>
      </c>
      <c r="E162" s="165" t="s">
        <v>1</v>
      </c>
      <c r="F162" s="166" t="s">
        <v>202</v>
      </c>
      <c r="H162" s="167">
        <v>3</v>
      </c>
      <c r="I162" s="168"/>
      <c r="L162" s="164"/>
      <c r="M162" s="169"/>
      <c r="T162" s="170"/>
      <c r="AT162" s="165" t="s">
        <v>192</v>
      </c>
      <c r="AU162" s="165" t="s">
        <v>96</v>
      </c>
      <c r="AV162" s="14" t="s">
        <v>203</v>
      </c>
      <c r="AW162" s="14" t="s">
        <v>42</v>
      </c>
      <c r="AX162" s="14" t="s">
        <v>94</v>
      </c>
      <c r="AY162" s="165" t="s">
        <v>183</v>
      </c>
    </row>
    <row r="163" spans="2:65" s="1" customFormat="1" ht="33" customHeight="1">
      <c r="B163" s="33"/>
      <c r="C163" s="137" t="s">
        <v>248</v>
      </c>
      <c r="D163" s="137" t="s">
        <v>185</v>
      </c>
      <c r="E163" s="138" t="s">
        <v>249</v>
      </c>
      <c r="F163" s="139" t="s">
        <v>250</v>
      </c>
      <c r="G163" s="140" t="s">
        <v>206</v>
      </c>
      <c r="H163" s="141">
        <v>3</v>
      </c>
      <c r="I163" s="142"/>
      <c r="J163" s="143">
        <f>ROUND(I163*H163,2)</f>
        <v>0</v>
      </c>
      <c r="K163" s="139" t="s">
        <v>230</v>
      </c>
      <c r="L163" s="33"/>
      <c r="M163" s="144" t="s">
        <v>1</v>
      </c>
      <c r="N163" s="145" t="s">
        <v>52</v>
      </c>
      <c r="P163" s="146">
        <f>O163*H163</f>
        <v>0</v>
      </c>
      <c r="Q163" s="146">
        <v>0</v>
      </c>
      <c r="R163" s="146">
        <f>Q163*H163</f>
        <v>0</v>
      </c>
      <c r="S163" s="146">
        <v>0</v>
      </c>
      <c r="T163" s="147">
        <f>S163*H163</f>
        <v>0</v>
      </c>
      <c r="AR163" s="148" t="s">
        <v>190</v>
      </c>
      <c r="AT163" s="148" t="s">
        <v>185</v>
      </c>
      <c r="AU163" s="148" t="s">
        <v>96</v>
      </c>
      <c r="AY163" s="17" t="s">
        <v>183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94</v>
      </c>
      <c r="BK163" s="149">
        <f>ROUND(I163*H163,2)</f>
        <v>0</v>
      </c>
      <c r="BL163" s="17" t="s">
        <v>190</v>
      </c>
      <c r="BM163" s="148" t="s">
        <v>251</v>
      </c>
    </row>
    <row r="164" spans="2:65" s="12" customFormat="1" ht="11.25">
      <c r="B164" s="150"/>
      <c r="D164" s="151" t="s">
        <v>192</v>
      </c>
      <c r="E164" s="152" t="s">
        <v>1</v>
      </c>
      <c r="F164" s="153" t="s">
        <v>252</v>
      </c>
      <c r="H164" s="154">
        <v>1</v>
      </c>
      <c r="I164" s="155"/>
      <c r="L164" s="150"/>
      <c r="M164" s="156"/>
      <c r="T164" s="157"/>
      <c r="AT164" s="152" t="s">
        <v>192</v>
      </c>
      <c r="AU164" s="152" t="s">
        <v>96</v>
      </c>
      <c r="AV164" s="12" t="s">
        <v>96</v>
      </c>
      <c r="AW164" s="12" t="s">
        <v>42</v>
      </c>
      <c r="AX164" s="12" t="s">
        <v>87</v>
      </c>
      <c r="AY164" s="152" t="s">
        <v>183</v>
      </c>
    </row>
    <row r="165" spans="2:65" s="12" customFormat="1" ht="11.25">
      <c r="B165" s="150"/>
      <c r="D165" s="151" t="s">
        <v>192</v>
      </c>
      <c r="E165" s="152" t="s">
        <v>1</v>
      </c>
      <c r="F165" s="153" t="s">
        <v>253</v>
      </c>
      <c r="H165" s="154">
        <v>1</v>
      </c>
      <c r="I165" s="155"/>
      <c r="L165" s="150"/>
      <c r="M165" s="156"/>
      <c r="T165" s="157"/>
      <c r="AT165" s="152" t="s">
        <v>192</v>
      </c>
      <c r="AU165" s="152" t="s">
        <v>96</v>
      </c>
      <c r="AV165" s="12" t="s">
        <v>96</v>
      </c>
      <c r="AW165" s="12" t="s">
        <v>42</v>
      </c>
      <c r="AX165" s="12" t="s">
        <v>87</v>
      </c>
      <c r="AY165" s="152" t="s">
        <v>183</v>
      </c>
    </row>
    <row r="166" spans="2:65" s="12" customFormat="1" ht="11.25">
      <c r="B166" s="150"/>
      <c r="D166" s="151" t="s">
        <v>192</v>
      </c>
      <c r="E166" s="152" t="s">
        <v>1</v>
      </c>
      <c r="F166" s="153" t="s">
        <v>254</v>
      </c>
      <c r="H166" s="154">
        <v>1</v>
      </c>
      <c r="I166" s="155"/>
      <c r="L166" s="150"/>
      <c r="M166" s="156"/>
      <c r="T166" s="157"/>
      <c r="AT166" s="152" t="s">
        <v>192</v>
      </c>
      <c r="AU166" s="152" t="s">
        <v>96</v>
      </c>
      <c r="AV166" s="12" t="s">
        <v>96</v>
      </c>
      <c r="AW166" s="12" t="s">
        <v>42</v>
      </c>
      <c r="AX166" s="12" t="s">
        <v>87</v>
      </c>
      <c r="AY166" s="152" t="s">
        <v>183</v>
      </c>
    </row>
    <row r="167" spans="2:65" s="14" customFormat="1" ht="11.25">
      <c r="B167" s="164"/>
      <c r="D167" s="151" t="s">
        <v>192</v>
      </c>
      <c r="E167" s="165" t="s">
        <v>1</v>
      </c>
      <c r="F167" s="166" t="s">
        <v>202</v>
      </c>
      <c r="H167" s="167">
        <v>3</v>
      </c>
      <c r="I167" s="168"/>
      <c r="L167" s="164"/>
      <c r="M167" s="169"/>
      <c r="T167" s="170"/>
      <c r="AT167" s="165" t="s">
        <v>192</v>
      </c>
      <c r="AU167" s="165" t="s">
        <v>96</v>
      </c>
      <c r="AV167" s="14" t="s">
        <v>203</v>
      </c>
      <c r="AW167" s="14" t="s">
        <v>42</v>
      </c>
      <c r="AX167" s="14" t="s">
        <v>94</v>
      </c>
      <c r="AY167" s="165" t="s">
        <v>183</v>
      </c>
    </row>
    <row r="168" spans="2:65" s="1" customFormat="1" ht="16.5" customHeight="1">
      <c r="B168" s="33"/>
      <c r="C168" s="137" t="s">
        <v>255</v>
      </c>
      <c r="D168" s="137" t="s">
        <v>185</v>
      </c>
      <c r="E168" s="138" t="s">
        <v>256</v>
      </c>
      <c r="F168" s="139" t="s">
        <v>257</v>
      </c>
      <c r="G168" s="140" t="s">
        <v>206</v>
      </c>
      <c r="H168" s="141">
        <v>37</v>
      </c>
      <c r="I168" s="142"/>
      <c r="J168" s="143">
        <f>ROUND(I168*H168,2)</f>
        <v>0</v>
      </c>
      <c r="K168" s="139" t="s">
        <v>189</v>
      </c>
      <c r="L168" s="33"/>
      <c r="M168" s="144" t="s">
        <v>1</v>
      </c>
      <c r="N168" s="145" t="s">
        <v>52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190</v>
      </c>
      <c r="AT168" s="148" t="s">
        <v>185</v>
      </c>
      <c r="AU168" s="148" t="s">
        <v>96</v>
      </c>
      <c r="AY168" s="17" t="s">
        <v>183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94</v>
      </c>
      <c r="BK168" s="149">
        <f>ROUND(I168*H168,2)</f>
        <v>0</v>
      </c>
      <c r="BL168" s="17" t="s">
        <v>190</v>
      </c>
      <c r="BM168" s="148" t="s">
        <v>258</v>
      </c>
    </row>
    <row r="169" spans="2:65" s="12" customFormat="1" ht="11.25">
      <c r="B169" s="150"/>
      <c r="D169" s="151" t="s">
        <v>192</v>
      </c>
      <c r="E169" s="152" t="s">
        <v>1</v>
      </c>
      <c r="F169" s="153" t="s">
        <v>259</v>
      </c>
      <c r="H169" s="154">
        <v>4</v>
      </c>
      <c r="I169" s="155"/>
      <c r="L169" s="150"/>
      <c r="M169" s="156"/>
      <c r="T169" s="157"/>
      <c r="AT169" s="152" t="s">
        <v>192</v>
      </c>
      <c r="AU169" s="152" t="s">
        <v>96</v>
      </c>
      <c r="AV169" s="12" t="s">
        <v>96</v>
      </c>
      <c r="AW169" s="12" t="s">
        <v>42</v>
      </c>
      <c r="AX169" s="12" t="s">
        <v>87</v>
      </c>
      <c r="AY169" s="152" t="s">
        <v>183</v>
      </c>
    </row>
    <row r="170" spans="2:65" s="12" customFormat="1" ht="11.25">
      <c r="B170" s="150"/>
      <c r="D170" s="151" t="s">
        <v>192</v>
      </c>
      <c r="E170" s="152" t="s">
        <v>1</v>
      </c>
      <c r="F170" s="153" t="s">
        <v>260</v>
      </c>
      <c r="H170" s="154">
        <v>11</v>
      </c>
      <c r="I170" s="155"/>
      <c r="L170" s="150"/>
      <c r="M170" s="156"/>
      <c r="T170" s="157"/>
      <c r="AT170" s="152" t="s">
        <v>192</v>
      </c>
      <c r="AU170" s="152" t="s">
        <v>96</v>
      </c>
      <c r="AV170" s="12" t="s">
        <v>96</v>
      </c>
      <c r="AW170" s="12" t="s">
        <v>42</v>
      </c>
      <c r="AX170" s="12" t="s">
        <v>87</v>
      </c>
      <c r="AY170" s="152" t="s">
        <v>183</v>
      </c>
    </row>
    <row r="171" spans="2:65" s="12" customFormat="1" ht="11.25">
      <c r="B171" s="150"/>
      <c r="D171" s="151" t="s">
        <v>192</v>
      </c>
      <c r="E171" s="152" t="s">
        <v>1</v>
      </c>
      <c r="F171" s="153" t="s">
        <v>261</v>
      </c>
      <c r="H171" s="154">
        <v>14</v>
      </c>
      <c r="I171" s="155"/>
      <c r="L171" s="150"/>
      <c r="M171" s="156"/>
      <c r="T171" s="157"/>
      <c r="AT171" s="152" t="s">
        <v>192</v>
      </c>
      <c r="AU171" s="152" t="s">
        <v>96</v>
      </c>
      <c r="AV171" s="12" t="s">
        <v>96</v>
      </c>
      <c r="AW171" s="12" t="s">
        <v>42</v>
      </c>
      <c r="AX171" s="12" t="s">
        <v>87</v>
      </c>
      <c r="AY171" s="152" t="s">
        <v>183</v>
      </c>
    </row>
    <row r="172" spans="2:65" s="12" customFormat="1" ht="11.25">
      <c r="B172" s="150"/>
      <c r="D172" s="151" t="s">
        <v>192</v>
      </c>
      <c r="E172" s="152" t="s">
        <v>1</v>
      </c>
      <c r="F172" s="153" t="s">
        <v>262</v>
      </c>
      <c r="H172" s="154">
        <v>1</v>
      </c>
      <c r="I172" s="155"/>
      <c r="L172" s="150"/>
      <c r="M172" s="156"/>
      <c r="T172" s="157"/>
      <c r="AT172" s="152" t="s">
        <v>192</v>
      </c>
      <c r="AU172" s="152" t="s">
        <v>96</v>
      </c>
      <c r="AV172" s="12" t="s">
        <v>96</v>
      </c>
      <c r="AW172" s="12" t="s">
        <v>42</v>
      </c>
      <c r="AX172" s="12" t="s">
        <v>87</v>
      </c>
      <c r="AY172" s="152" t="s">
        <v>183</v>
      </c>
    </row>
    <row r="173" spans="2:65" s="12" customFormat="1" ht="11.25">
      <c r="B173" s="150"/>
      <c r="D173" s="151" t="s">
        <v>192</v>
      </c>
      <c r="E173" s="152" t="s">
        <v>1</v>
      </c>
      <c r="F173" s="153" t="s">
        <v>263</v>
      </c>
      <c r="H173" s="154">
        <v>1</v>
      </c>
      <c r="I173" s="155"/>
      <c r="L173" s="150"/>
      <c r="M173" s="156"/>
      <c r="T173" s="157"/>
      <c r="AT173" s="152" t="s">
        <v>192</v>
      </c>
      <c r="AU173" s="152" t="s">
        <v>96</v>
      </c>
      <c r="AV173" s="12" t="s">
        <v>96</v>
      </c>
      <c r="AW173" s="12" t="s">
        <v>42</v>
      </c>
      <c r="AX173" s="12" t="s">
        <v>87</v>
      </c>
      <c r="AY173" s="152" t="s">
        <v>183</v>
      </c>
    </row>
    <row r="174" spans="2:65" s="12" customFormat="1" ht="11.25">
      <c r="B174" s="150"/>
      <c r="D174" s="151" t="s">
        <v>192</v>
      </c>
      <c r="E174" s="152" t="s">
        <v>1</v>
      </c>
      <c r="F174" s="153" t="s">
        <v>264</v>
      </c>
      <c r="H174" s="154">
        <v>3</v>
      </c>
      <c r="I174" s="155"/>
      <c r="L174" s="150"/>
      <c r="M174" s="156"/>
      <c r="T174" s="157"/>
      <c r="AT174" s="152" t="s">
        <v>192</v>
      </c>
      <c r="AU174" s="152" t="s">
        <v>96</v>
      </c>
      <c r="AV174" s="12" t="s">
        <v>96</v>
      </c>
      <c r="AW174" s="12" t="s">
        <v>42</v>
      </c>
      <c r="AX174" s="12" t="s">
        <v>87</v>
      </c>
      <c r="AY174" s="152" t="s">
        <v>183</v>
      </c>
    </row>
    <row r="175" spans="2:65" s="12" customFormat="1" ht="11.25">
      <c r="B175" s="150"/>
      <c r="D175" s="151" t="s">
        <v>192</v>
      </c>
      <c r="E175" s="152" t="s">
        <v>1</v>
      </c>
      <c r="F175" s="153" t="s">
        <v>265</v>
      </c>
      <c r="H175" s="154">
        <v>2</v>
      </c>
      <c r="I175" s="155"/>
      <c r="L175" s="150"/>
      <c r="M175" s="156"/>
      <c r="T175" s="157"/>
      <c r="AT175" s="152" t="s">
        <v>192</v>
      </c>
      <c r="AU175" s="152" t="s">
        <v>96</v>
      </c>
      <c r="AV175" s="12" t="s">
        <v>96</v>
      </c>
      <c r="AW175" s="12" t="s">
        <v>42</v>
      </c>
      <c r="AX175" s="12" t="s">
        <v>87</v>
      </c>
      <c r="AY175" s="152" t="s">
        <v>183</v>
      </c>
    </row>
    <row r="176" spans="2:65" s="12" customFormat="1" ht="11.25">
      <c r="B176" s="150"/>
      <c r="D176" s="151" t="s">
        <v>192</v>
      </c>
      <c r="E176" s="152" t="s">
        <v>1</v>
      </c>
      <c r="F176" s="153" t="s">
        <v>266</v>
      </c>
      <c r="H176" s="154">
        <v>1</v>
      </c>
      <c r="I176" s="155"/>
      <c r="L176" s="150"/>
      <c r="M176" s="156"/>
      <c r="T176" s="157"/>
      <c r="AT176" s="152" t="s">
        <v>192</v>
      </c>
      <c r="AU176" s="152" t="s">
        <v>96</v>
      </c>
      <c r="AV176" s="12" t="s">
        <v>96</v>
      </c>
      <c r="AW176" s="12" t="s">
        <v>42</v>
      </c>
      <c r="AX176" s="12" t="s">
        <v>87</v>
      </c>
      <c r="AY176" s="152" t="s">
        <v>183</v>
      </c>
    </row>
    <row r="177" spans="2:65" s="14" customFormat="1" ht="11.25">
      <c r="B177" s="164"/>
      <c r="D177" s="151" t="s">
        <v>192</v>
      </c>
      <c r="E177" s="165" t="s">
        <v>1</v>
      </c>
      <c r="F177" s="166" t="s">
        <v>202</v>
      </c>
      <c r="H177" s="167">
        <v>37</v>
      </c>
      <c r="I177" s="168"/>
      <c r="L177" s="164"/>
      <c r="M177" s="169"/>
      <c r="T177" s="170"/>
      <c r="AT177" s="165" t="s">
        <v>192</v>
      </c>
      <c r="AU177" s="165" t="s">
        <v>96</v>
      </c>
      <c r="AV177" s="14" t="s">
        <v>203</v>
      </c>
      <c r="AW177" s="14" t="s">
        <v>42</v>
      </c>
      <c r="AX177" s="14" t="s">
        <v>94</v>
      </c>
      <c r="AY177" s="165" t="s">
        <v>183</v>
      </c>
    </row>
    <row r="178" spans="2:65" s="1" customFormat="1" ht="16.5" customHeight="1">
      <c r="B178" s="33"/>
      <c r="C178" s="137" t="s">
        <v>267</v>
      </c>
      <c r="D178" s="137" t="s">
        <v>185</v>
      </c>
      <c r="E178" s="138" t="s">
        <v>268</v>
      </c>
      <c r="F178" s="139" t="s">
        <v>269</v>
      </c>
      <c r="G178" s="140" t="s">
        <v>206</v>
      </c>
      <c r="H178" s="141">
        <v>5</v>
      </c>
      <c r="I178" s="142"/>
      <c r="J178" s="143">
        <f>ROUND(I178*H178,2)</f>
        <v>0</v>
      </c>
      <c r="K178" s="139" t="s">
        <v>189</v>
      </c>
      <c r="L178" s="33"/>
      <c r="M178" s="144" t="s">
        <v>1</v>
      </c>
      <c r="N178" s="145" t="s">
        <v>52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190</v>
      </c>
      <c r="AT178" s="148" t="s">
        <v>185</v>
      </c>
      <c r="AU178" s="148" t="s">
        <v>96</v>
      </c>
      <c r="AY178" s="17" t="s">
        <v>183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94</v>
      </c>
      <c r="BK178" s="149">
        <f>ROUND(I178*H178,2)</f>
        <v>0</v>
      </c>
      <c r="BL178" s="17" t="s">
        <v>190</v>
      </c>
      <c r="BM178" s="148" t="s">
        <v>270</v>
      </c>
    </row>
    <row r="179" spans="2:65" s="12" customFormat="1" ht="11.25">
      <c r="B179" s="150"/>
      <c r="D179" s="151" t="s">
        <v>192</v>
      </c>
      <c r="E179" s="152" t="s">
        <v>1</v>
      </c>
      <c r="F179" s="153" t="s">
        <v>271</v>
      </c>
      <c r="H179" s="154">
        <v>2</v>
      </c>
      <c r="I179" s="155"/>
      <c r="L179" s="150"/>
      <c r="M179" s="156"/>
      <c r="T179" s="157"/>
      <c r="AT179" s="152" t="s">
        <v>192</v>
      </c>
      <c r="AU179" s="152" t="s">
        <v>96</v>
      </c>
      <c r="AV179" s="12" t="s">
        <v>96</v>
      </c>
      <c r="AW179" s="12" t="s">
        <v>42</v>
      </c>
      <c r="AX179" s="12" t="s">
        <v>87</v>
      </c>
      <c r="AY179" s="152" t="s">
        <v>183</v>
      </c>
    </row>
    <row r="180" spans="2:65" s="12" customFormat="1" ht="11.25">
      <c r="B180" s="150"/>
      <c r="D180" s="151" t="s">
        <v>192</v>
      </c>
      <c r="E180" s="152" t="s">
        <v>1</v>
      </c>
      <c r="F180" s="153" t="s">
        <v>272</v>
      </c>
      <c r="H180" s="154">
        <v>1</v>
      </c>
      <c r="I180" s="155"/>
      <c r="L180" s="150"/>
      <c r="M180" s="156"/>
      <c r="T180" s="157"/>
      <c r="AT180" s="152" t="s">
        <v>192</v>
      </c>
      <c r="AU180" s="152" t="s">
        <v>96</v>
      </c>
      <c r="AV180" s="12" t="s">
        <v>96</v>
      </c>
      <c r="AW180" s="12" t="s">
        <v>42</v>
      </c>
      <c r="AX180" s="12" t="s">
        <v>87</v>
      </c>
      <c r="AY180" s="152" t="s">
        <v>183</v>
      </c>
    </row>
    <row r="181" spans="2:65" s="12" customFormat="1" ht="11.25">
      <c r="B181" s="150"/>
      <c r="D181" s="151" t="s">
        <v>192</v>
      </c>
      <c r="E181" s="152" t="s">
        <v>1</v>
      </c>
      <c r="F181" s="153" t="s">
        <v>273</v>
      </c>
      <c r="H181" s="154">
        <v>1</v>
      </c>
      <c r="I181" s="155"/>
      <c r="L181" s="150"/>
      <c r="M181" s="156"/>
      <c r="T181" s="157"/>
      <c r="AT181" s="152" t="s">
        <v>192</v>
      </c>
      <c r="AU181" s="152" t="s">
        <v>96</v>
      </c>
      <c r="AV181" s="12" t="s">
        <v>96</v>
      </c>
      <c r="AW181" s="12" t="s">
        <v>42</v>
      </c>
      <c r="AX181" s="12" t="s">
        <v>87</v>
      </c>
      <c r="AY181" s="152" t="s">
        <v>183</v>
      </c>
    </row>
    <row r="182" spans="2:65" s="12" customFormat="1" ht="11.25">
      <c r="B182" s="150"/>
      <c r="D182" s="151" t="s">
        <v>192</v>
      </c>
      <c r="E182" s="152" t="s">
        <v>1</v>
      </c>
      <c r="F182" s="153" t="s">
        <v>274</v>
      </c>
      <c r="H182" s="154">
        <v>1</v>
      </c>
      <c r="I182" s="155"/>
      <c r="L182" s="150"/>
      <c r="M182" s="156"/>
      <c r="T182" s="157"/>
      <c r="AT182" s="152" t="s">
        <v>192</v>
      </c>
      <c r="AU182" s="152" t="s">
        <v>96</v>
      </c>
      <c r="AV182" s="12" t="s">
        <v>96</v>
      </c>
      <c r="AW182" s="12" t="s">
        <v>42</v>
      </c>
      <c r="AX182" s="12" t="s">
        <v>87</v>
      </c>
      <c r="AY182" s="152" t="s">
        <v>183</v>
      </c>
    </row>
    <row r="183" spans="2:65" s="14" customFormat="1" ht="11.25">
      <c r="B183" s="164"/>
      <c r="D183" s="151" t="s">
        <v>192</v>
      </c>
      <c r="E183" s="165" t="s">
        <v>1</v>
      </c>
      <c r="F183" s="166" t="s">
        <v>202</v>
      </c>
      <c r="H183" s="167">
        <v>5</v>
      </c>
      <c r="I183" s="168"/>
      <c r="L183" s="164"/>
      <c r="M183" s="169"/>
      <c r="T183" s="170"/>
      <c r="AT183" s="165" t="s">
        <v>192</v>
      </c>
      <c r="AU183" s="165" t="s">
        <v>96</v>
      </c>
      <c r="AV183" s="14" t="s">
        <v>203</v>
      </c>
      <c r="AW183" s="14" t="s">
        <v>42</v>
      </c>
      <c r="AX183" s="14" t="s">
        <v>94</v>
      </c>
      <c r="AY183" s="165" t="s">
        <v>183</v>
      </c>
    </row>
    <row r="184" spans="2:65" s="1" customFormat="1" ht="16.5" customHeight="1">
      <c r="B184" s="33"/>
      <c r="C184" s="137" t="s">
        <v>275</v>
      </c>
      <c r="D184" s="137" t="s">
        <v>185</v>
      </c>
      <c r="E184" s="138" t="s">
        <v>276</v>
      </c>
      <c r="F184" s="139" t="s">
        <v>277</v>
      </c>
      <c r="G184" s="140" t="s">
        <v>206</v>
      </c>
      <c r="H184" s="141">
        <v>2</v>
      </c>
      <c r="I184" s="142"/>
      <c r="J184" s="143">
        <f>ROUND(I184*H184,2)</f>
        <v>0</v>
      </c>
      <c r="K184" s="139" t="s">
        <v>189</v>
      </c>
      <c r="L184" s="33"/>
      <c r="M184" s="144" t="s">
        <v>1</v>
      </c>
      <c r="N184" s="145" t="s">
        <v>52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190</v>
      </c>
      <c r="AT184" s="148" t="s">
        <v>185</v>
      </c>
      <c r="AU184" s="148" t="s">
        <v>96</v>
      </c>
      <c r="AY184" s="17" t="s">
        <v>183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94</v>
      </c>
      <c r="BK184" s="149">
        <f>ROUND(I184*H184,2)</f>
        <v>0</v>
      </c>
      <c r="BL184" s="17" t="s">
        <v>190</v>
      </c>
      <c r="BM184" s="148" t="s">
        <v>278</v>
      </c>
    </row>
    <row r="185" spans="2:65" s="12" customFormat="1" ht="11.25">
      <c r="B185" s="150"/>
      <c r="D185" s="151" t="s">
        <v>192</v>
      </c>
      <c r="E185" s="152" t="s">
        <v>1</v>
      </c>
      <c r="F185" s="153" t="s">
        <v>279</v>
      </c>
      <c r="H185" s="154">
        <v>1</v>
      </c>
      <c r="I185" s="155"/>
      <c r="L185" s="150"/>
      <c r="M185" s="156"/>
      <c r="T185" s="157"/>
      <c r="AT185" s="152" t="s">
        <v>192</v>
      </c>
      <c r="AU185" s="152" t="s">
        <v>96</v>
      </c>
      <c r="AV185" s="12" t="s">
        <v>96</v>
      </c>
      <c r="AW185" s="12" t="s">
        <v>42</v>
      </c>
      <c r="AX185" s="12" t="s">
        <v>87</v>
      </c>
      <c r="AY185" s="152" t="s">
        <v>183</v>
      </c>
    </row>
    <row r="186" spans="2:65" s="12" customFormat="1" ht="11.25">
      <c r="B186" s="150"/>
      <c r="D186" s="151" t="s">
        <v>192</v>
      </c>
      <c r="E186" s="152" t="s">
        <v>1</v>
      </c>
      <c r="F186" s="153" t="s">
        <v>280</v>
      </c>
      <c r="H186" s="154">
        <v>1</v>
      </c>
      <c r="I186" s="155"/>
      <c r="L186" s="150"/>
      <c r="M186" s="156"/>
      <c r="T186" s="157"/>
      <c r="AT186" s="152" t="s">
        <v>192</v>
      </c>
      <c r="AU186" s="152" t="s">
        <v>96</v>
      </c>
      <c r="AV186" s="12" t="s">
        <v>96</v>
      </c>
      <c r="AW186" s="12" t="s">
        <v>42</v>
      </c>
      <c r="AX186" s="12" t="s">
        <v>87</v>
      </c>
      <c r="AY186" s="152" t="s">
        <v>183</v>
      </c>
    </row>
    <row r="187" spans="2:65" s="14" customFormat="1" ht="11.25">
      <c r="B187" s="164"/>
      <c r="D187" s="151" t="s">
        <v>192</v>
      </c>
      <c r="E187" s="165" t="s">
        <v>1</v>
      </c>
      <c r="F187" s="166" t="s">
        <v>202</v>
      </c>
      <c r="H187" s="167">
        <v>2</v>
      </c>
      <c r="I187" s="168"/>
      <c r="L187" s="164"/>
      <c r="M187" s="169"/>
      <c r="T187" s="170"/>
      <c r="AT187" s="165" t="s">
        <v>192</v>
      </c>
      <c r="AU187" s="165" t="s">
        <v>96</v>
      </c>
      <c r="AV187" s="14" t="s">
        <v>203</v>
      </c>
      <c r="AW187" s="14" t="s">
        <v>42</v>
      </c>
      <c r="AX187" s="14" t="s">
        <v>94</v>
      </c>
      <c r="AY187" s="165" t="s">
        <v>183</v>
      </c>
    </row>
    <row r="188" spans="2:65" s="1" customFormat="1" ht="16.5" customHeight="1">
      <c r="B188" s="33"/>
      <c r="C188" s="137" t="s">
        <v>281</v>
      </c>
      <c r="D188" s="137" t="s">
        <v>185</v>
      </c>
      <c r="E188" s="138" t="s">
        <v>282</v>
      </c>
      <c r="F188" s="139" t="s">
        <v>283</v>
      </c>
      <c r="G188" s="140" t="s">
        <v>206</v>
      </c>
      <c r="H188" s="141">
        <v>1</v>
      </c>
      <c r="I188" s="142"/>
      <c r="J188" s="143">
        <f>ROUND(I188*H188,2)</f>
        <v>0</v>
      </c>
      <c r="K188" s="139" t="s">
        <v>189</v>
      </c>
      <c r="L188" s="33"/>
      <c r="M188" s="144" t="s">
        <v>1</v>
      </c>
      <c r="N188" s="145" t="s">
        <v>52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190</v>
      </c>
      <c r="AT188" s="148" t="s">
        <v>185</v>
      </c>
      <c r="AU188" s="148" t="s">
        <v>96</v>
      </c>
      <c r="AY188" s="17" t="s">
        <v>183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94</v>
      </c>
      <c r="BK188" s="149">
        <f>ROUND(I188*H188,2)</f>
        <v>0</v>
      </c>
      <c r="BL188" s="17" t="s">
        <v>190</v>
      </c>
      <c r="BM188" s="148" t="s">
        <v>284</v>
      </c>
    </row>
    <row r="189" spans="2:65" s="12" customFormat="1" ht="11.25">
      <c r="B189" s="150"/>
      <c r="D189" s="151" t="s">
        <v>192</v>
      </c>
      <c r="E189" s="152" t="s">
        <v>1</v>
      </c>
      <c r="F189" s="153" t="s">
        <v>285</v>
      </c>
      <c r="H189" s="154">
        <v>1</v>
      </c>
      <c r="I189" s="155"/>
      <c r="L189" s="150"/>
      <c r="M189" s="156"/>
      <c r="T189" s="157"/>
      <c r="AT189" s="152" t="s">
        <v>192</v>
      </c>
      <c r="AU189" s="152" t="s">
        <v>96</v>
      </c>
      <c r="AV189" s="12" t="s">
        <v>96</v>
      </c>
      <c r="AW189" s="12" t="s">
        <v>42</v>
      </c>
      <c r="AX189" s="12" t="s">
        <v>94</v>
      </c>
      <c r="AY189" s="152" t="s">
        <v>183</v>
      </c>
    </row>
    <row r="190" spans="2:65" s="1" customFormat="1" ht="16.5" customHeight="1">
      <c r="B190" s="33"/>
      <c r="C190" s="137" t="s">
        <v>8</v>
      </c>
      <c r="D190" s="137" t="s">
        <v>185</v>
      </c>
      <c r="E190" s="138" t="s">
        <v>286</v>
      </c>
      <c r="F190" s="139" t="s">
        <v>287</v>
      </c>
      <c r="G190" s="140" t="s">
        <v>206</v>
      </c>
      <c r="H190" s="141">
        <v>19</v>
      </c>
      <c r="I190" s="142"/>
      <c r="J190" s="143">
        <f>ROUND(I190*H190,2)</f>
        <v>0</v>
      </c>
      <c r="K190" s="139" t="s">
        <v>189</v>
      </c>
      <c r="L190" s="33"/>
      <c r="M190" s="144" t="s">
        <v>1</v>
      </c>
      <c r="N190" s="145" t="s">
        <v>52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190</v>
      </c>
      <c r="AT190" s="148" t="s">
        <v>185</v>
      </c>
      <c r="AU190" s="148" t="s">
        <v>96</v>
      </c>
      <c r="AY190" s="17" t="s">
        <v>183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94</v>
      </c>
      <c r="BK190" s="149">
        <f>ROUND(I190*H190,2)</f>
        <v>0</v>
      </c>
      <c r="BL190" s="17" t="s">
        <v>190</v>
      </c>
      <c r="BM190" s="148" t="s">
        <v>288</v>
      </c>
    </row>
    <row r="191" spans="2:65" s="12" customFormat="1" ht="11.25">
      <c r="B191" s="150"/>
      <c r="D191" s="151" t="s">
        <v>192</v>
      </c>
      <c r="E191" s="152" t="s">
        <v>1</v>
      </c>
      <c r="F191" s="153" t="s">
        <v>289</v>
      </c>
      <c r="H191" s="154">
        <v>19</v>
      </c>
      <c r="I191" s="155"/>
      <c r="L191" s="150"/>
      <c r="M191" s="156"/>
      <c r="T191" s="157"/>
      <c r="AT191" s="152" t="s">
        <v>192</v>
      </c>
      <c r="AU191" s="152" t="s">
        <v>96</v>
      </c>
      <c r="AV191" s="12" t="s">
        <v>96</v>
      </c>
      <c r="AW191" s="12" t="s">
        <v>42</v>
      </c>
      <c r="AX191" s="12" t="s">
        <v>94</v>
      </c>
      <c r="AY191" s="152" t="s">
        <v>183</v>
      </c>
    </row>
    <row r="192" spans="2:65" s="1" customFormat="1" ht="16.5" customHeight="1">
      <c r="B192" s="33"/>
      <c r="C192" s="137" t="s">
        <v>290</v>
      </c>
      <c r="D192" s="137" t="s">
        <v>185</v>
      </c>
      <c r="E192" s="138" t="s">
        <v>291</v>
      </c>
      <c r="F192" s="139" t="s">
        <v>292</v>
      </c>
      <c r="G192" s="140" t="s">
        <v>206</v>
      </c>
      <c r="H192" s="141">
        <v>3</v>
      </c>
      <c r="I192" s="142"/>
      <c r="J192" s="143">
        <f>ROUND(I192*H192,2)</f>
        <v>0</v>
      </c>
      <c r="K192" s="139" t="s">
        <v>189</v>
      </c>
      <c r="L192" s="33"/>
      <c r="M192" s="144" t="s">
        <v>1</v>
      </c>
      <c r="N192" s="145" t="s">
        <v>52</v>
      </c>
      <c r="P192" s="146">
        <f>O192*H192</f>
        <v>0</v>
      </c>
      <c r="Q192" s="146">
        <v>0</v>
      </c>
      <c r="R192" s="146">
        <f>Q192*H192</f>
        <v>0</v>
      </c>
      <c r="S192" s="146">
        <v>0</v>
      </c>
      <c r="T192" s="147">
        <f>S192*H192</f>
        <v>0</v>
      </c>
      <c r="AR192" s="148" t="s">
        <v>190</v>
      </c>
      <c r="AT192" s="148" t="s">
        <v>185</v>
      </c>
      <c r="AU192" s="148" t="s">
        <v>96</v>
      </c>
      <c r="AY192" s="17" t="s">
        <v>183</v>
      </c>
      <c r="BE192" s="149">
        <f>IF(N192="základní",J192,0)</f>
        <v>0</v>
      </c>
      <c r="BF192" s="149">
        <f>IF(N192="snížená",J192,0)</f>
        <v>0</v>
      </c>
      <c r="BG192" s="149">
        <f>IF(N192="zákl. přenesená",J192,0)</f>
        <v>0</v>
      </c>
      <c r="BH192" s="149">
        <f>IF(N192="sníž. přenesená",J192,0)</f>
        <v>0</v>
      </c>
      <c r="BI192" s="149">
        <f>IF(N192="nulová",J192,0)</f>
        <v>0</v>
      </c>
      <c r="BJ192" s="17" t="s">
        <v>94</v>
      </c>
      <c r="BK192" s="149">
        <f>ROUND(I192*H192,2)</f>
        <v>0</v>
      </c>
      <c r="BL192" s="17" t="s">
        <v>190</v>
      </c>
      <c r="BM192" s="148" t="s">
        <v>293</v>
      </c>
    </row>
    <row r="193" spans="2:65" s="12" customFormat="1" ht="11.25">
      <c r="B193" s="150"/>
      <c r="D193" s="151" t="s">
        <v>192</v>
      </c>
      <c r="E193" s="152" t="s">
        <v>1</v>
      </c>
      <c r="F193" s="153" t="s">
        <v>203</v>
      </c>
      <c r="H193" s="154">
        <v>3</v>
      </c>
      <c r="I193" s="155"/>
      <c r="L193" s="150"/>
      <c r="M193" s="156"/>
      <c r="T193" s="157"/>
      <c r="AT193" s="152" t="s">
        <v>192</v>
      </c>
      <c r="AU193" s="152" t="s">
        <v>96</v>
      </c>
      <c r="AV193" s="12" t="s">
        <v>96</v>
      </c>
      <c r="AW193" s="12" t="s">
        <v>42</v>
      </c>
      <c r="AX193" s="12" t="s">
        <v>94</v>
      </c>
      <c r="AY193" s="152" t="s">
        <v>183</v>
      </c>
    </row>
    <row r="194" spans="2:65" s="1" customFormat="1" ht="16.5" customHeight="1">
      <c r="B194" s="33"/>
      <c r="C194" s="137" t="s">
        <v>294</v>
      </c>
      <c r="D194" s="137" t="s">
        <v>185</v>
      </c>
      <c r="E194" s="138" t="s">
        <v>295</v>
      </c>
      <c r="F194" s="139" t="s">
        <v>296</v>
      </c>
      <c r="G194" s="140" t="s">
        <v>206</v>
      </c>
      <c r="H194" s="141">
        <v>2</v>
      </c>
      <c r="I194" s="142"/>
      <c r="J194" s="143">
        <f>ROUND(I194*H194,2)</f>
        <v>0</v>
      </c>
      <c r="K194" s="139" t="s">
        <v>189</v>
      </c>
      <c r="L194" s="33"/>
      <c r="M194" s="144" t="s">
        <v>1</v>
      </c>
      <c r="N194" s="145" t="s">
        <v>52</v>
      </c>
      <c r="P194" s="146">
        <f>O194*H194</f>
        <v>0</v>
      </c>
      <c r="Q194" s="146">
        <v>0</v>
      </c>
      <c r="R194" s="146">
        <f>Q194*H194</f>
        <v>0</v>
      </c>
      <c r="S194" s="146">
        <v>0</v>
      </c>
      <c r="T194" s="147">
        <f>S194*H194</f>
        <v>0</v>
      </c>
      <c r="AR194" s="148" t="s">
        <v>190</v>
      </c>
      <c r="AT194" s="148" t="s">
        <v>185</v>
      </c>
      <c r="AU194" s="148" t="s">
        <v>96</v>
      </c>
      <c r="AY194" s="17" t="s">
        <v>183</v>
      </c>
      <c r="BE194" s="149">
        <f>IF(N194="základní",J194,0)</f>
        <v>0</v>
      </c>
      <c r="BF194" s="149">
        <f>IF(N194="snížená",J194,0)</f>
        <v>0</v>
      </c>
      <c r="BG194" s="149">
        <f>IF(N194="zákl. přenesená",J194,0)</f>
        <v>0</v>
      </c>
      <c r="BH194" s="149">
        <f>IF(N194="sníž. přenesená",J194,0)</f>
        <v>0</v>
      </c>
      <c r="BI194" s="149">
        <f>IF(N194="nulová",J194,0)</f>
        <v>0</v>
      </c>
      <c r="BJ194" s="17" t="s">
        <v>94</v>
      </c>
      <c r="BK194" s="149">
        <f>ROUND(I194*H194,2)</f>
        <v>0</v>
      </c>
      <c r="BL194" s="17" t="s">
        <v>190</v>
      </c>
      <c r="BM194" s="148" t="s">
        <v>297</v>
      </c>
    </row>
    <row r="195" spans="2:65" s="12" customFormat="1" ht="11.25">
      <c r="B195" s="150"/>
      <c r="D195" s="151" t="s">
        <v>192</v>
      </c>
      <c r="E195" s="152" t="s">
        <v>1</v>
      </c>
      <c r="F195" s="153" t="s">
        <v>96</v>
      </c>
      <c r="H195" s="154">
        <v>2</v>
      </c>
      <c r="I195" s="155"/>
      <c r="L195" s="150"/>
      <c r="M195" s="156"/>
      <c r="T195" s="157"/>
      <c r="AT195" s="152" t="s">
        <v>192</v>
      </c>
      <c r="AU195" s="152" t="s">
        <v>96</v>
      </c>
      <c r="AV195" s="12" t="s">
        <v>96</v>
      </c>
      <c r="AW195" s="12" t="s">
        <v>42</v>
      </c>
      <c r="AX195" s="12" t="s">
        <v>94</v>
      </c>
      <c r="AY195" s="152" t="s">
        <v>183</v>
      </c>
    </row>
    <row r="196" spans="2:65" s="1" customFormat="1" ht="16.5" customHeight="1">
      <c r="B196" s="33"/>
      <c r="C196" s="137" t="s">
        <v>298</v>
      </c>
      <c r="D196" s="137" t="s">
        <v>185</v>
      </c>
      <c r="E196" s="138" t="s">
        <v>299</v>
      </c>
      <c r="F196" s="139" t="s">
        <v>300</v>
      </c>
      <c r="G196" s="140" t="s">
        <v>206</v>
      </c>
      <c r="H196" s="141">
        <v>19</v>
      </c>
      <c r="I196" s="142"/>
      <c r="J196" s="143">
        <f>ROUND(I196*H196,2)</f>
        <v>0</v>
      </c>
      <c r="K196" s="139" t="s">
        <v>189</v>
      </c>
      <c r="L196" s="33"/>
      <c r="M196" s="144" t="s">
        <v>1</v>
      </c>
      <c r="N196" s="145" t="s">
        <v>52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190</v>
      </c>
      <c r="AT196" s="148" t="s">
        <v>185</v>
      </c>
      <c r="AU196" s="148" t="s">
        <v>96</v>
      </c>
      <c r="AY196" s="17" t="s">
        <v>183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94</v>
      </c>
      <c r="BK196" s="149">
        <f>ROUND(I196*H196,2)</f>
        <v>0</v>
      </c>
      <c r="BL196" s="17" t="s">
        <v>190</v>
      </c>
      <c r="BM196" s="148" t="s">
        <v>301</v>
      </c>
    </row>
    <row r="197" spans="2:65" s="12" customFormat="1" ht="11.25">
      <c r="B197" s="150"/>
      <c r="D197" s="151" t="s">
        <v>192</v>
      </c>
      <c r="E197" s="152" t="s">
        <v>1</v>
      </c>
      <c r="F197" s="153" t="s">
        <v>289</v>
      </c>
      <c r="H197" s="154">
        <v>19</v>
      </c>
      <c r="I197" s="155"/>
      <c r="L197" s="150"/>
      <c r="M197" s="156"/>
      <c r="T197" s="157"/>
      <c r="AT197" s="152" t="s">
        <v>192</v>
      </c>
      <c r="AU197" s="152" t="s">
        <v>96</v>
      </c>
      <c r="AV197" s="12" t="s">
        <v>96</v>
      </c>
      <c r="AW197" s="12" t="s">
        <v>42</v>
      </c>
      <c r="AX197" s="12" t="s">
        <v>94</v>
      </c>
      <c r="AY197" s="152" t="s">
        <v>183</v>
      </c>
    </row>
    <row r="198" spans="2:65" s="1" customFormat="1" ht="16.5" customHeight="1">
      <c r="B198" s="33"/>
      <c r="C198" s="137" t="s">
        <v>289</v>
      </c>
      <c r="D198" s="137" t="s">
        <v>185</v>
      </c>
      <c r="E198" s="138" t="s">
        <v>302</v>
      </c>
      <c r="F198" s="139" t="s">
        <v>303</v>
      </c>
      <c r="G198" s="140" t="s">
        <v>206</v>
      </c>
      <c r="H198" s="141">
        <v>3</v>
      </c>
      <c r="I198" s="142"/>
      <c r="J198" s="143">
        <f>ROUND(I198*H198,2)</f>
        <v>0</v>
      </c>
      <c r="K198" s="139" t="s">
        <v>189</v>
      </c>
      <c r="L198" s="33"/>
      <c r="M198" s="144" t="s">
        <v>1</v>
      </c>
      <c r="N198" s="145" t="s">
        <v>52</v>
      </c>
      <c r="P198" s="146">
        <f>O198*H198</f>
        <v>0</v>
      </c>
      <c r="Q198" s="146">
        <v>0</v>
      </c>
      <c r="R198" s="146">
        <f>Q198*H198</f>
        <v>0</v>
      </c>
      <c r="S198" s="146">
        <v>0</v>
      </c>
      <c r="T198" s="147">
        <f>S198*H198</f>
        <v>0</v>
      </c>
      <c r="AR198" s="148" t="s">
        <v>190</v>
      </c>
      <c r="AT198" s="148" t="s">
        <v>185</v>
      </c>
      <c r="AU198" s="148" t="s">
        <v>96</v>
      </c>
      <c r="AY198" s="17" t="s">
        <v>183</v>
      </c>
      <c r="BE198" s="149">
        <f>IF(N198="základní",J198,0)</f>
        <v>0</v>
      </c>
      <c r="BF198" s="149">
        <f>IF(N198="snížená",J198,0)</f>
        <v>0</v>
      </c>
      <c r="BG198" s="149">
        <f>IF(N198="zákl. přenesená",J198,0)</f>
        <v>0</v>
      </c>
      <c r="BH198" s="149">
        <f>IF(N198="sníž. přenesená",J198,0)</f>
        <v>0</v>
      </c>
      <c r="BI198" s="149">
        <f>IF(N198="nulová",J198,0)</f>
        <v>0</v>
      </c>
      <c r="BJ198" s="17" t="s">
        <v>94</v>
      </c>
      <c r="BK198" s="149">
        <f>ROUND(I198*H198,2)</f>
        <v>0</v>
      </c>
      <c r="BL198" s="17" t="s">
        <v>190</v>
      </c>
      <c r="BM198" s="148" t="s">
        <v>304</v>
      </c>
    </row>
    <row r="199" spans="2:65" s="12" customFormat="1" ht="11.25">
      <c r="B199" s="150"/>
      <c r="D199" s="151" t="s">
        <v>192</v>
      </c>
      <c r="E199" s="152" t="s">
        <v>1</v>
      </c>
      <c r="F199" s="153" t="s">
        <v>203</v>
      </c>
      <c r="H199" s="154">
        <v>3</v>
      </c>
      <c r="I199" s="155"/>
      <c r="L199" s="150"/>
      <c r="M199" s="156"/>
      <c r="T199" s="157"/>
      <c r="AT199" s="152" t="s">
        <v>192</v>
      </c>
      <c r="AU199" s="152" t="s">
        <v>96</v>
      </c>
      <c r="AV199" s="12" t="s">
        <v>96</v>
      </c>
      <c r="AW199" s="12" t="s">
        <v>42</v>
      </c>
      <c r="AX199" s="12" t="s">
        <v>94</v>
      </c>
      <c r="AY199" s="152" t="s">
        <v>183</v>
      </c>
    </row>
    <row r="200" spans="2:65" s="1" customFormat="1" ht="16.5" customHeight="1">
      <c r="B200" s="33"/>
      <c r="C200" s="137" t="s">
        <v>305</v>
      </c>
      <c r="D200" s="137" t="s">
        <v>185</v>
      </c>
      <c r="E200" s="138" t="s">
        <v>306</v>
      </c>
      <c r="F200" s="139" t="s">
        <v>307</v>
      </c>
      <c r="G200" s="140" t="s">
        <v>206</v>
      </c>
      <c r="H200" s="141">
        <v>2</v>
      </c>
      <c r="I200" s="142"/>
      <c r="J200" s="143">
        <f>ROUND(I200*H200,2)</f>
        <v>0</v>
      </c>
      <c r="K200" s="139" t="s">
        <v>189</v>
      </c>
      <c r="L200" s="33"/>
      <c r="M200" s="144" t="s">
        <v>1</v>
      </c>
      <c r="N200" s="145" t="s">
        <v>52</v>
      </c>
      <c r="P200" s="146">
        <f>O200*H200</f>
        <v>0</v>
      </c>
      <c r="Q200" s="146">
        <v>0</v>
      </c>
      <c r="R200" s="146">
        <f>Q200*H200</f>
        <v>0</v>
      </c>
      <c r="S200" s="146">
        <v>0</v>
      </c>
      <c r="T200" s="147">
        <f>S200*H200</f>
        <v>0</v>
      </c>
      <c r="AR200" s="148" t="s">
        <v>190</v>
      </c>
      <c r="AT200" s="148" t="s">
        <v>185</v>
      </c>
      <c r="AU200" s="148" t="s">
        <v>96</v>
      </c>
      <c r="AY200" s="17" t="s">
        <v>183</v>
      </c>
      <c r="BE200" s="149">
        <f>IF(N200="základní",J200,0)</f>
        <v>0</v>
      </c>
      <c r="BF200" s="149">
        <f>IF(N200="snížená",J200,0)</f>
        <v>0</v>
      </c>
      <c r="BG200" s="149">
        <f>IF(N200="zákl. přenesená",J200,0)</f>
        <v>0</v>
      </c>
      <c r="BH200" s="149">
        <f>IF(N200="sníž. přenesená",J200,0)</f>
        <v>0</v>
      </c>
      <c r="BI200" s="149">
        <f>IF(N200="nulová",J200,0)</f>
        <v>0</v>
      </c>
      <c r="BJ200" s="17" t="s">
        <v>94</v>
      </c>
      <c r="BK200" s="149">
        <f>ROUND(I200*H200,2)</f>
        <v>0</v>
      </c>
      <c r="BL200" s="17" t="s">
        <v>190</v>
      </c>
      <c r="BM200" s="148" t="s">
        <v>308</v>
      </c>
    </row>
    <row r="201" spans="2:65" s="12" customFormat="1" ht="11.25">
      <c r="B201" s="150"/>
      <c r="D201" s="151" t="s">
        <v>192</v>
      </c>
      <c r="E201" s="152" t="s">
        <v>1</v>
      </c>
      <c r="F201" s="153" t="s">
        <v>96</v>
      </c>
      <c r="H201" s="154">
        <v>2</v>
      </c>
      <c r="I201" s="155"/>
      <c r="L201" s="150"/>
      <c r="M201" s="156"/>
      <c r="T201" s="157"/>
      <c r="AT201" s="152" t="s">
        <v>192</v>
      </c>
      <c r="AU201" s="152" t="s">
        <v>96</v>
      </c>
      <c r="AV201" s="12" t="s">
        <v>96</v>
      </c>
      <c r="AW201" s="12" t="s">
        <v>42</v>
      </c>
      <c r="AX201" s="12" t="s">
        <v>94</v>
      </c>
      <c r="AY201" s="152" t="s">
        <v>183</v>
      </c>
    </row>
    <row r="202" spans="2:65" s="1" customFormat="1" ht="16.5" customHeight="1">
      <c r="B202" s="33"/>
      <c r="C202" s="137" t="s">
        <v>7</v>
      </c>
      <c r="D202" s="137" t="s">
        <v>185</v>
      </c>
      <c r="E202" s="138" t="s">
        <v>309</v>
      </c>
      <c r="F202" s="139" t="s">
        <v>310</v>
      </c>
      <c r="G202" s="140" t="s">
        <v>206</v>
      </c>
      <c r="H202" s="141">
        <v>19</v>
      </c>
      <c r="I202" s="142"/>
      <c r="J202" s="143">
        <f>ROUND(I202*H202,2)</f>
        <v>0</v>
      </c>
      <c r="K202" s="139" t="s">
        <v>189</v>
      </c>
      <c r="L202" s="33"/>
      <c r="M202" s="144" t="s">
        <v>1</v>
      </c>
      <c r="N202" s="145" t="s">
        <v>52</v>
      </c>
      <c r="P202" s="146">
        <f>O202*H202</f>
        <v>0</v>
      </c>
      <c r="Q202" s="146">
        <v>0</v>
      </c>
      <c r="R202" s="146">
        <f>Q202*H202</f>
        <v>0</v>
      </c>
      <c r="S202" s="146">
        <v>0</v>
      </c>
      <c r="T202" s="147">
        <f>S202*H202</f>
        <v>0</v>
      </c>
      <c r="AR202" s="148" t="s">
        <v>190</v>
      </c>
      <c r="AT202" s="148" t="s">
        <v>185</v>
      </c>
      <c r="AU202" s="148" t="s">
        <v>96</v>
      </c>
      <c r="AY202" s="17" t="s">
        <v>183</v>
      </c>
      <c r="BE202" s="149">
        <f>IF(N202="základní",J202,0)</f>
        <v>0</v>
      </c>
      <c r="BF202" s="149">
        <f>IF(N202="snížená",J202,0)</f>
        <v>0</v>
      </c>
      <c r="BG202" s="149">
        <f>IF(N202="zákl. přenesená",J202,0)</f>
        <v>0</v>
      </c>
      <c r="BH202" s="149">
        <f>IF(N202="sníž. přenesená",J202,0)</f>
        <v>0</v>
      </c>
      <c r="BI202" s="149">
        <f>IF(N202="nulová",J202,0)</f>
        <v>0</v>
      </c>
      <c r="BJ202" s="17" t="s">
        <v>94</v>
      </c>
      <c r="BK202" s="149">
        <f>ROUND(I202*H202,2)</f>
        <v>0</v>
      </c>
      <c r="BL202" s="17" t="s">
        <v>190</v>
      </c>
      <c r="BM202" s="148" t="s">
        <v>311</v>
      </c>
    </row>
    <row r="203" spans="2:65" s="12" customFormat="1" ht="11.25">
      <c r="B203" s="150"/>
      <c r="D203" s="151" t="s">
        <v>192</v>
      </c>
      <c r="E203" s="152" t="s">
        <v>1</v>
      </c>
      <c r="F203" s="153" t="s">
        <v>289</v>
      </c>
      <c r="H203" s="154">
        <v>19</v>
      </c>
      <c r="I203" s="155"/>
      <c r="L203" s="150"/>
      <c r="M203" s="156"/>
      <c r="T203" s="157"/>
      <c r="AT203" s="152" t="s">
        <v>192</v>
      </c>
      <c r="AU203" s="152" t="s">
        <v>96</v>
      </c>
      <c r="AV203" s="12" t="s">
        <v>96</v>
      </c>
      <c r="AW203" s="12" t="s">
        <v>42</v>
      </c>
      <c r="AX203" s="12" t="s">
        <v>94</v>
      </c>
      <c r="AY203" s="152" t="s">
        <v>183</v>
      </c>
    </row>
    <row r="204" spans="2:65" s="1" customFormat="1" ht="16.5" customHeight="1">
      <c r="B204" s="33"/>
      <c r="C204" s="137" t="s">
        <v>312</v>
      </c>
      <c r="D204" s="137" t="s">
        <v>185</v>
      </c>
      <c r="E204" s="138" t="s">
        <v>313</v>
      </c>
      <c r="F204" s="139" t="s">
        <v>314</v>
      </c>
      <c r="G204" s="140" t="s">
        <v>206</v>
      </c>
      <c r="H204" s="141">
        <v>3</v>
      </c>
      <c r="I204" s="142"/>
      <c r="J204" s="143">
        <f>ROUND(I204*H204,2)</f>
        <v>0</v>
      </c>
      <c r="K204" s="139" t="s">
        <v>189</v>
      </c>
      <c r="L204" s="33"/>
      <c r="M204" s="144" t="s">
        <v>1</v>
      </c>
      <c r="N204" s="145" t="s">
        <v>52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190</v>
      </c>
      <c r="AT204" s="148" t="s">
        <v>185</v>
      </c>
      <c r="AU204" s="148" t="s">
        <v>96</v>
      </c>
      <c r="AY204" s="17" t="s">
        <v>183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94</v>
      </c>
      <c r="BK204" s="149">
        <f>ROUND(I204*H204,2)</f>
        <v>0</v>
      </c>
      <c r="BL204" s="17" t="s">
        <v>190</v>
      </c>
      <c r="BM204" s="148" t="s">
        <v>315</v>
      </c>
    </row>
    <row r="205" spans="2:65" s="12" customFormat="1" ht="11.25">
      <c r="B205" s="150"/>
      <c r="D205" s="151" t="s">
        <v>192</v>
      </c>
      <c r="E205" s="152" t="s">
        <v>1</v>
      </c>
      <c r="F205" s="153" t="s">
        <v>203</v>
      </c>
      <c r="H205" s="154">
        <v>3</v>
      </c>
      <c r="I205" s="155"/>
      <c r="L205" s="150"/>
      <c r="M205" s="156"/>
      <c r="T205" s="157"/>
      <c r="AT205" s="152" t="s">
        <v>192</v>
      </c>
      <c r="AU205" s="152" t="s">
        <v>96</v>
      </c>
      <c r="AV205" s="12" t="s">
        <v>96</v>
      </c>
      <c r="AW205" s="12" t="s">
        <v>42</v>
      </c>
      <c r="AX205" s="12" t="s">
        <v>94</v>
      </c>
      <c r="AY205" s="152" t="s">
        <v>183</v>
      </c>
    </row>
    <row r="206" spans="2:65" s="1" customFormat="1" ht="16.5" customHeight="1">
      <c r="B206" s="33"/>
      <c r="C206" s="137" t="s">
        <v>316</v>
      </c>
      <c r="D206" s="137" t="s">
        <v>185</v>
      </c>
      <c r="E206" s="138" t="s">
        <v>317</v>
      </c>
      <c r="F206" s="139" t="s">
        <v>318</v>
      </c>
      <c r="G206" s="140" t="s">
        <v>206</v>
      </c>
      <c r="H206" s="141">
        <v>2</v>
      </c>
      <c r="I206" s="142"/>
      <c r="J206" s="143">
        <f>ROUND(I206*H206,2)</f>
        <v>0</v>
      </c>
      <c r="K206" s="139" t="s">
        <v>189</v>
      </c>
      <c r="L206" s="33"/>
      <c r="M206" s="144" t="s">
        <v>1</v>
      </c>
      <c r="N206" s="145" t="s">
        <v>52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190</v>
      </c>
      <c r="AT206" s="148" t="s">
        <v>185</v>
      </c>
      <c r="AU206" s="148" t="s">
        <v>96</v>
      </c>
      <c r="AY206" s="17" t="s">
        <v>183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94</v>
      </c>
      <c r="BK206" s="149">
        <f>ROUND(I206*H206,2)</f>
        <v>0</v>
      </c>
      <c r="BL206" s="17" t="s">
        <v>190</v>
      </c>
      <c r="BM206" s="148" t="s">
        <v>319</v>
      </c>
    </row>
    <row r="207" spans="2:65" s="12" customFormat="1" ht="11.25">
      <c r="B207" s="150"/>
      <c r="D207" s="151" t="s">
        <v>192</v>
      </c>
      <c r="E207" s="152" t="s">
        <v>1</v>
      </c>
      <c r="F207" s="153" t="s">
        <v>96</v>
      </c>
      <c r="H207" s="154">
        <v>2</v>
      </c>
      <c r="I207" s="155"/>
      <c r="L207" s="150"/>
      <c r="M207" s="156"/>
      <c r="T207" s="157"/>
      <c r="AT207" s="152" t="s">
        <v>192</v>
      </c>
      <c r="AU207" s="152" t="s">
        <v>96</v>
      </c>
      <c r="AV207" s="12" t="s">
        <v>96</v>
      </c>
      <c r="AW207" s="12" t="s">
        <v>42</v>
      </c>
      <c r="AX207" s="12" t="s">
        <v>94</v>
      </c>
      <c r="AY207" s="152" t="s">
        <v>183</v>
      </c>
    </row>
    <row r="208" spans="2:65" s="1" customFormat="1" ht="16.5" customHeight="1">
      <c r="B208" s="33"/>
      <c r="C208" s="137" t="s">
        <v>320</v>
      </c>
      <c r="D208" s="137" t="s">
        <v>185</v>
      </c>
      <c r="E208" s="138" t="s">
        <v>321</v>
      </c>
      <c r="F208" s="139" t="s">
        <v>322</v>
      </c>
      <c r="G208" s="140" t="s">
        <v>206</v>
      </c>
      <c r="H208" s="141">
        <v>1</v>
      </c>
      <c r="I208" s="142"/>
      <c r="J208" s="143">
        <f>ROUND(I208*H208,2)</f>
        <v>0</v>
      </c>
      <c r="K208" s="139" t="s">
        <v>189</v>
      </c>
      <c r="L208" s="33"/>
      <c r="M208" s="144" t="s">
        <v>1</v>
      </c>
      <c r="N208" s="145" t="s">
        <v>52</v>
      </c>
      <c r="P208" s="146">
        <f>O208*H208</f>
        <v>0</v>
      </c>
      <c r="Q208" s="146">
        <v>0</v>
      </c>
      <c r="R208" s="146">
        <f>Q208*H208</f>
        <v>0</v>
      </c>
      <c r="S208" s="146">
        <v>0</v>
      </c>
      <c r="T208" s="147">
        <f>S208*H208</f>
        <v>0</v>
      </c>
      <c r="AR208" s="148" t="s">
        <v>190</v>
      </c>
      <c r="AT208" s="148" t="s">
        <v>185</v>
      </c>
      <c r="AU208" s="148" t="s">
        <v>96</v>
      </c>
      <c r="AY208" s="17" t="s">
        <v>183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7" t="s">
        <v>94</v>
      </c>
      <c r="BK208" s="149">
        <f>ROUND(I208*H208,2)</f>
        <v>0</v>
      </c>
      <c r="BL208" s="17" t="s">
        <v>190</v>
      </c>
      <c r="BM208" s="148" t="s">
        <v>323</v>
      </c>
    </row>
    <row r="209" spans="2:65" s="12" customFormat="1" ht="11.25">
      <c r="B209" s="150"/>
      <c r="D209" s="151" t="s">
        <v>192</v>
      </c>
      <c r="E209" s="152" t="s">
        <v>1</v>
      </c>
      <c r="F209" s="153" t="s">
        <v>94</v>
      </c>
      <c r="H209" s="154">
        <v>1</v>
      </c>
      <c r="I209" s="155"/>
      <c r="L209" s="150"/>
      <c r="M209" s="156"/>
      <c r="T209" s="157"/>
      <c r="AT209" s="152" t="s">
        <v>192</v>
      </c>
      <c r="AU209" s="152" t="s">
        <v>96</v>
      </c>
      <c r="AV209" s="12" t="s">
        <v>96</v>
      </c>
      <c r="AW209" s="12" t="s">
        <v>42</v>
      </c>
      <c r="AX209" s="12" t="s">
        <v>94</v>
      </c>
      <c r="AY209" s="152" t="s">
        <v>183</v>
      </c>
    </row>
    <row r="210" spans="2:65" s="1" customFormat="1" ht="16.5" customHeight="1">
      <c r="B210" s="33"/>
      <c r="C210" s="137" t="s">
        <v>324</v>
      </c>
      <c r="D210" s="137" t="s">
        <v>185</v>
      </c>
      <c r="E210" s="138" t="s">
        <v>325</v>
      </c>
      <c r="F210" s="139" t="s">
        <v>326</v>
      </c>
      <c r="G210" s="140" t="s">
        <v>206</v>
      </c>
      <c r="H210" s="141">
        <v>1</v>
      </c>
      <c r="I210" s="142"/>
      <c r="J210" s="143">
        <f>ROUND(I210*H210,2)</f>
        <v>0</v>
      </c>
      <c r="K210" s="139" t="s">
        <v>189</v>
      </c>
      <c r="L210" s="33"/>
      <c r="M210" s="144" t="s">
        <v>1</v>
      </c>
      <c r="N210" s="145" t="s">
        <v>52</v>
      </c>
      <c r="P210" s="146">
        <f>O210*H210</f>
        <v>0</v>
      </c>
      <c r="Q210" s="146">
        <v>0</v>
      </c>
      <c r="R210" s="146">
        <f>Q210*H210</f>
        <v>0</v>
      </c>
      <c r="S210" s="146">
        <v>0</v>
      </c>
      <c r="T210" s="147">
        <f>S210*H210</f>
        <v>0</v>
      </c>
      <c r="AR210" s="148" t="s">
        <v>190</v>
      </c>
      <c r="AT210" s="148" t="s">
        <v>185</v>
      </c>
      <c r="AU210" s="148" t="s">
        <v>96</v>
      </c>
      <c r="AY210" s="17" t="s">
        <v>183</v>
      </c>
      <c r="BE210" s="149">
        <f>IF(N210="základní",J210,0)</f>
        <v>0</v>
      </c>
      <c r="BF210" s="149">
        <f>IF(N210="snížená",J210,0)</f>
        <v>0</v>
      </c>
      <c r="BG210" s="149">
        <f>IF(N210="zákl. přenesená",J210,0)</f>
        <v>0</v>
      </c>
      <c r="BH210" s="149">
        <f>IF(N210="sníž. přenesená",J210,0)</f>
        <v>0</v>
      </c>
      <c r="BI210" s="149">
        <f>IF(N210="nulová",J210,0)</f>
        <v>0</v>
      </c>
      <c r="BJ210" s="17" t="s">
        <v>94</v>
      </c>
      <c r="BK210" s="149">
        <f>ROUND(I210*H210,2)</f>
        <v>0</v>
      </c>
      <c r="BL210" s="17" t="s">
        <v>190</v>
      </c>
      <c r="BM210" s="148" t="s">
        <v>327</v>
      </c>
    </row>
    <row r="211" spans="2:65" s="12" customFormat="1" ht="11.25">
      <c r="B211" s="150"/>
      <c r="D211" s="151" t="s">
        <v>192</v>
      </c>
      <c r="E211" s="152" t="s">
        <v>1</v>
      </c>
      <c r="F211" s="153" t="s">
        <v>94</v>
      </c>
      <c r="H211" s="154">
        <v>1</v>
      </c>
      <c r="I211" s="155"/>
      <c r="L211" s="150"/>
      <c r="M211" s="156"/>
      <c r="T211" s="157"/>
      <c r="AT211" s="152" t="s">
        <v>192</v>
      </c>
      <c r="AU211" s="152" t="s">
        <v>96</v>
      </c>
      <c r="AV211" s="12" t="s">
        <v>96</v>
      </c>
      <c r="AW211" s="12" t="s">
        <v>42</v>
      </c>
      <c r="AX211" s="12" t="s">
        <v>94</v>
      </c>
      <c r="AY211" s="152" t="s">
        <v>183</v>
      </c>
    </row>
    <row r="212" spans="2:65" s="1" customFormat="1" ht="16.5" customHeight="1">
      <c r="B212" s="33"/>
      <c r="C212" s="137" t="s">
        <v>328</v>
      </c>
      <c r="D212" s="137" t="s">
        <v>185</v>
      </c>
      <c r="E212" s="138" t="s">
        <v>329</v>
      </c>
      <c r="F212" s="139" t="s">
        <v>330</v>
      </c>
      <c r="G212" s="140" t="s">
        <v>188</v>
      </c>
      <c r="H212" s="141">
        <v>62.2</v>
      </c>
      <c r="I212" s="142"/>
      <c r="J212" s="143">
        <f>ROUND(I212*H212,2)</f>
        <v>0</v>
      </c>
      <c r="K212" s="139" t="s">
        <v>189</v>
      </c>
      <c r="L212" s="33"/>
      <c r="M212" s="144" t="s">
        <v>1</v>
      </c>
      <c r="N212" s="145" t="s">
        <v>52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190</v>
      </c>
      <c r="AT212" s="148" t="s">
        <v>185</v>
      </c>
      <c r="AU212" s="148" t="s">
        <v>96</v>
      </c>
      <c r="AY212" s="17" t="s">
        <v>183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94</v>
      </c>
      <c r="BK212" s="149">
        <f>ROUND(I212*H212,2)</f>
        <v>0</v>
      </c>
      <c r="BL212" s="17" t="s">
        <v>190</v>
      </c>
      <c r="BM212" s="148" t="s">
        <v>331</v>
      </c>
    </row>
    <row r="213" spans="2:65" s="12" customFormat="1" ht="11.25">
      <c r="B213" s="150"/>
      <c r="D213" s="151" t="s">
        <v>192</v>
      </c>
      <c r="E213" s="152" t="s">
        <v>1</v>
      </c>
      <c r="F213" s="153" t="s">
        <v>332</v>
      </c>
      <c r="H213" s="154">
        <v>62.2</v>
      </c>
      <c r="I213" s="155"/>
      <c r="L213" s="150"/>
      <c r="M213" s="156"/>
      <c r="T213" s="157"/>
      <c r="AT213" s="152" t="s">
        <v>192</v>
      </c>
      <c r="AU213" s="152" t="s">
        <v>96</v>
      </c>
      <c r="AV213" s="12" t="s">
        <v>96</v>
      </c>
      <c r="AW213" s="12" t="s">
        <v>42</v>
      </c>
      <c r="AX213" s="12" t="s">
        <v>94</v>
      </c>
      <c r="AY213" s="152" t="s">
        <v>183</v>
      </c>
    </row>
    <row r="214" spans="2:65" s="1" customFormat="1" ht="21.75" customHeight="1">
      <c r="B214" s="33"/>
      <c r="C214" s="137" t="s">
        <v>333</v>
      </c>
      <c r="D214" s="137" t="s">
        <v>185</v>
      </c>
      <c r="E214" s="138" t="s">
        <v>334</v>
      </c>
      <c r="F214" s="139" t="s">
        <v>335</v>
      </c>
      <c r="G214" s="140" t="s">
        <v>206</v>
      </c>
      <c r="H214" s="141">
        <v>190</v>
      </c>
      <c r="I214" s="142"/>
      <c r="J214" s="143">
        <f>ROUND(I214*H214,2)</f>
        <v>0</v>
      </c>
      <c r="K214" s="139" t="s">
        <v>189</v>
      </c>
      <c r="L214" s="33"/>
      <c r="M214" s="144" t="s">
        <v>1</v>
      </c>
      <c r="N214" s="145" t="s">
        <v>52</v>
      </c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AR214" s="148" t="s">
        <v>190</v>
      </c>
      <c r="AT214" s="148" t="s">
        <v>185</v>
      </c>
      <c r="AU214" s="148" t="s">
        <v>96</v>
      </c>
      <c r="AY214" s="17" t="s">
        <v>183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7" t="s">
        <v>94</v>
      </c>
      <c r="BK214" s="149">
        <f>ROUND(I214*H214,2)</f>
        <v>0</v>
      </c>
      <c r="BL214" s="17" t="s">
        <v>190</v>
      </c>
      <c r="BM214" s="148" t="s">
        <v>336</v>
      </c>
    </row>
    <row r="215" spans="2:65" s="12" customFormat="1" ht="11.25">
      <c r="B215" s="150"/>
      <c r="D215" s="151" t="s">
        <v>192</v>
      </c>
      <c r="E215" s="152" t="s">
        <v>1</v>
      </c>
      <c r="F215" s="153" t="s">
        <v>337</v>
      </c>
      <c r="H215" s="154">
        <v>190</v>
      </c>
      <c r="I215" s="155"/>
      <c r="L215" s="150"/>
      <c r="M215" s="156"/>
      <c r="T215" s="157"/>
      <c r="AT215" s="152" t="s">
        <v>192</v>
      </c>
      <c r="AU215" s="152" t="s">
        <v>96</v>
      </c>
      <c r="AV215" s="12" t="s">
        <v>96</v>
      </c>
      <c r="AW215" s="12" t="s">
        <v>42</v>
      </c>
      <c r="AX215" s="12" t="s">
        <v>94</v>
      </c>
      <c r="AY215" s="152" t="s">
        <v>183</v>
      </c>
    </row>
    <row r="216" spans="2:65" s="1" customFormat="1" ht="21.75" customHeight="1">
      <c r="B216" s="33"/>
      <c r="C216" s="137" t="s">
        <v>338</v>
      </c>
      <c r="D216" s="137" t="s">
        <v>185</v>
      </c>
      <c r="E216" s="138" t="s">
        <v>339</v>
      </c>
      <c r="F216" s="139" t="s">
        <v>340</v>
      </c>
      <c r="G216" s="140" t="s">
        <v>206</v>
      </c>
      <c r="H216" s="141">
        <v>30</v>
      </c>
      <c r="I216" s="142"/>
      <c r="J216" s="143">
        <f>ROUND(I216*H216,2)</f>
        <v>0</v>
      </c>
      <c r="K216" s="139" t="s">
        <v>189</v>
      </c>
      <c r="L216" s="33"/>
      <c r="M216" s="144" t="s">
        <v>1</v>
      </c>
      <c r="N216" s="145" t="s">
        <v>52</v>
      </c>
      <c r="P216" s="146">
        <f>O216*H216</f>
        <v>0</v>
      </c>
      <c r="Q216" s="146">
        <v>0</v>
      </c>
      <c r="R216" s="146">
        <f>Q216*H216</f>
        <v>0</v>
      </c>
      <c r="S216" s="146">
        <v>0</v>
      </c>
      <c r="T216" s="147">
        <f>S216*H216</f>
        <v>0</v>
      </c>
      <c r="AR216" s="148" t="s">
        <v>190</v>
      </c>
      <c r="AT216" s="148" t="s">
        <v>185</v>
      </c>
      <c r="AU216" s="148" t="s">
        <v>96</v>
      </c>
      <c r="AY216" s="17" t="s">
        <v>183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94</v>
      </c>
      <c r="BK216" s="149">
        <f>ROUND(I216*H216,2)</f>
        <v>0</v>
      </c>
      <c r="BL216" s="17" t="s">
        <v>190</v>
      </c>
      <c r="BM216" s="148" t="s">
        <v>341</v>
      </c>
    </row>
    <row r="217" spans="2:65" s="12" customFormat="1" ht="11.25">
      <c r="B217" s="150"/>
      <c r="D217" s="151" t="s">
        <v>192</v>
      </c>
      <c r="E217" s="152" t="s">
        <v>1</v>
      </c>
      <c r="F217" s="153" t="s">
        <v>342</v>
      </c>
      <c r="H217" s="154">
        <v>30</v>
      </c>
      <c r="I217" s="155"/>
      <c r="L217" s="150"/>
      <c r="M217" s="156"/>
      <c r="T217" s="157"/>
      <c r="AT217" s="152" t="s">
        <v>192</v>
      </c>
      <c r="AU217" s="152" t="s">
        <v>96</v>
      </c>
      <c r="AV217" s="12" t="s">
        <v>96</v>
      </c>
      <c r="AW217" s="12" t="s">
        <v>42</v>
      </c>
      <c r="AX217" s="12" t="s">
        <v>94</v>
      </c>
      <c r="AY217" s="152" t="s">
        <v>183</v>
      </c>
    </row>
    <row r="218" spans="2:65" s="1" customFormat="1" ht="21.75" customHeight="1">
      <c r="B218" s="33"/>
      <c r="C218" s="137" t="s">
        <v>343</v>
      </c>
      <c r="D218" s="137" t="s">
        <v>185</v>
      </c>
      <c r="E218" s="138" t="s">
        <v>344</v>
      </c>
      <c r="F218" s="139" t="s">
        <v>345</v>
      </c>
      <c r="G218" s="140" t="s">
        <v>206</v>
      </c>
      <c r="H218" s="141">
        <v>20</v>
      </c>
      <c r="I218" s="142"/>
      <c r="J218" s="143">
        <f>ROUND(I218*H218,2)</f>
        <v>0</v>
      </c>
      <c r="K218" s="139" t="s">
        <v>189</v>
      </c>
      <c r="L218" s="33"/>
      <c r="M218" s="144" t="s">
        <v>1</v>
      </c>
      <c r="N218" s="145" t="s">
        <v>52</v>
      </c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AR218" s="148" t="s">
        <v>190</v>
      </c>
      <c r="AT218" s="148" t="s">
        <v>185</v>
      </c>
      <c r="AU218" s="148" t="s">
        <v>96</v>
      </c>
      <c r="AY218" s="17" t="s">
        <v>183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7" t="s">
        <v>94</v>
      </c>
      <c r="BK218" s="149">
        <f>ROUND(I218*H218,2)</f>
        <v>0</v>
      </c>
      <c r="BL218" s="17" t="s">
        <v>190</v>
      </c>
      <c r="BM218" s="148" t="s">
        <v>346</v>
      </c>
    </row>
    <row r="219" spans="2:65" s="12" customFormat="1" ht="11.25">
      <c r="B219" s="150"/>
      <c r="D219" s="151" t="s">
        <v>192</v>
      </c>
      <c r="E219" s="152" t="s">
        <v>1</v>
      </c>
      <c r="F219" s="153" t="s">
        <v>347</v>
      </c>
      <c r="H219" s="154">
        <v>20</v>
      </c>
      <c r="I219" s="155"/>
      <c r="L219" s="150"/>
      <c r="M219" s="156"/>
      <c r="T219" s="157"/>
      <c r="AT219" s="152" t="s">
        <v>192</v>
      </c>
      <c r="AU219" s="152" t="s">
        <v>96</v>
      </c>
      <c r="AV219" s="12" t="s">
        <v>96</v>
      </c>
      <c r="AW219" s="12" t="s">
        <v>42</v>
      </c>
      <c r="AX219" s="12" t="s">
        <v>94</v>
      </c>
      <c r="AY219" s="152" t="s">
        <v>183</v>
      </c>
    </row>
    <row r="220" spans="2:65" s="1" customFormat="1" ht="21.75" customHeight="1">
      <c r="B220" s="33"/>
      <c r="C220" s="137" t="s">
        <v>348</v>
      </c>
      <c r="D220" s="137" t="s">
        <v>185</v>
      </c>
      <c r="E220" s="138" t="s">
        <v>349</v>
      </c>
      <c r="F220" s="139" t="s">
        <v>350</v>
      </c>
      <c r="G220" s="140" t="s">
        <v>206</v>
      </c>
      <c r="H220" s="141">
        <v>10</v>
      </c>
      <c r="I220" s="142"/>
      <c r="J220" s="143">
        <f>ROUND(I220*H220,2)</f>
        <v>0</v>
      </c>
      <c r="K220" s="139" t="s">
        <v>189</v>
      </c>
      <c r="L220" s="33"/>
      <c r="M220" s="144" t="s">
        <v>1</v>
      </c>
      <c r="N220" s="145" t="s">
        <v>52</v>
      </c>
      <c r="P220" s="146">
        <f>O220*H220</f>
        <v>0</v>
      </c>
      <c r="Q220" s="146">
        <v>0</v>
      </c>
      <c r="R220" s="146">
        <f>Q220*H220</f>
        <v>0</v>
      </c>
      <c r="S220" s="146">
        <v>0</v>
      </c>
      <c r="T220" s="147">
        <f>S220*H220</f>
        <v>0</v>
      </c>
      <c r="AR220" s="148" t="s">
        <v>190</v>
      </c>
      <c r="AT220" s="148" t="s">
        <v>185</v>
      </c>
      <c r="AU220" s="148" t="s">
        <v>96</v>
      </c>
      <c r="AY220" s="17" t="s">
        <v>183</v>
      </c>
      <c r="BE220" s="149">
        <f>IF(N220="základní",J220,0)</f>
        <v>0</v>
      </c>
      <c r="BF220" s="149">
        <f>IF(N220="snížená",J220,0)</f>
        <v>0</v>
      </c>
      <c r="BG220" s="149">
        <f>IF(N220="zákl. přenesená",J220,0)</f>
        <v>0</v>
      </c>
      <c r="BH220" s="149">
        <f>IF(N220="sníž. přenesená",J220,0)</f>
        <v>0</v>
      </c>
      <c r="BI220" s="149">
        <f>IF(N220="nulová",J220,0)</f>
        <v>0</v>
      </c>
      <c r="BJ220" s="17" t="s">
        <v>94</v>
      </c>
      <c r="BK220" s="149">
        <f>ROUND(I220*H220,2)</f>
        <v>0</v>
      </c>
      <c r="BL220" s="17" t="s">
        <v>190</v>
      </c>
      <c r="BM220" s="148" t="s">
        <v>351</v>
      </c>
    </row>
    <row r="221" spans="2:65" s="12" customFormat="1" ht="11.25">
      <c r="B221" s="150"/>
      <c r="D221" s="151" t="s">
        <v>192</v>
      </c>
      <c r="E221" s="152" t="s">
        <v>1</v>
      </c>
      <c r="F221" s="153" t="s">
        <v>352</v>
      </c>
      <c r="H221" s="154">
        <v>10</v>
      </c>
      <c r="I221" s="155"/>
      <c r="L221" s="150"/>
      <c r="M221" s="156"/>
      <c r="T221" s="157"/>
      <c r="AT221" s="152" t="s">
        <v>192</v>
      </c>
      <c r="AU221" s="152" t="s">
        <v>96</v>
      </c>
      <c r="AV221" s="12" t="s">
        <v>96</v>
      </c>
      <c r="AW221" s="12" t="s">
        <v>42</v>
      </c>
      <c r="AX221" s="12" t="s">
        <v>94</v>
      </c>
      <c r="AY221" s="152" t="s">
        <v>183</v>
      </c>
    </row>
    <row r="222" spans="2:65" s="1" customFormat="1" ht="21.75" customHeight="1">
      <c r="B222" s="33"/>
      <c r="C222" s="137" t="s">
        <v>353</v>
      </c>
      <c r="D222" s="137" t="s">
        <v>185</v>
      </c>
      <c r="E222" s="138" t="s">
        <v>354</v>
      </c>
      <c r="F222" s="139" t="s">
        <v>355</v>
      </c>
      <c r="G222" s="140" t="s">
        <v>206</v>
      </c>
      <c r="H222" s="141">
        <v>190</v>
      </c>
      <c r="I222" s="142"/>
      <c r="J222" s="143">
        <f>ROUND(I222*H222,2)</f>
        <v>0</v>
      </c>
      <c r="K222" s="139" t="s">
        <v>189</v>
      </c>
      <c r="L222" s="33"/>
      <c r="M222" s="144" t="s">
        <v>1</v>
      </c>
      <c r="N222" s="145" t="s">
        <v>52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190</v>
      </c>
      <c r="AT222" s="148" t="s">
        <v>185</v>
      </c>
      <c r="AU222" s="148" t="s">
        <v>96</v>
      </c>
      <c r="AY222" s="17" t="s">
        <v>183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94</v>
      </c>
      <c r="BK222" s="149">
        <f>ROUND(I222*H222,2)</f>
        <v>0</v>
      </c>
      <c r="BL222" s="17" t="s">
        <v>190</v>
      </c>
      <c r="BM222" s="148" t="s">
        <v>356</v>
      </c>
    </row>
    <row r="223" spans="2:65" s="12" customFormat="1" ht="11.25">
      <c r="B223" s="150"/>
      <c r="D223" s="151" t="s">
        <v>192</v>
      </c>
      <c r="E223" s="152" t="s">
        <v>1</v>
      </c>
      <c r="F223" s="153" t="s">
        <v>337</v>
      </c>
      <c r="H223" s="154">
        <v>190</v>
      </c>
      <c r="I223" s="155"/>
      <c r="L223" s="150"/>
      <c r="M223" s="156"/>
      <c r="T223" s="157"/>
      <c r="AT223" s="152" t="s">
        <v>192</v>
      </c>
      <c r="AU223" s="152" t="s">
        <v>96</v>
      </c>
      <c r="AV223" s="12" t="s">
        <v>96</v>
      </c>
      <c r="AW223" s="12" t="s">
        <v>42</v>
      </c>
      <c r="AX223" s="12" t="s">
        <v>94</v>
      </c>
      <c r="AY223" s="152" t="s">
        <v>183</v>
      </c>
    </row>
    <row r="224" spans="2:65" s="1" customFormat="1" ht="21.75" customHeight="1">
      <c r="B224" s="33"/>
      <c r="C224" s="137" t="s">
        <v>357</v>
      </c>
      <c r="D224" s="137" t="s">
        <v>185</v>
      </c>
      <c r="E224" s="138" t="s">
        <v>358</v>
      </c>
      <c r="F224" s="139" t="s">
        <v>359</v>
      </c>
      <c r="G224" s="140" t="s">
        <v>206</v>
      </c>
      <c r="H224" s="141">
        <v>30</v>
      </c>
      <c r="I224" s="142"/>
      <c r="J224" s="143">
        <f>ROUND(I224*H224,2)</f>
        <v>0</v>
      </c>
      <c r="K224" s="139" t="s">
        <v>189</v>
      </c>
      <c r="L224" s="33"/>
      <c r="M224" s="144" t="s">
        <v>1</v>
      </c>
      <c r="N224" s="145" t="s">
        <v>52</v>
      </c>
      <c r="P224" s="146">
        <f>O224*H224</f>
        <v>0</v>
      </c>
      <c r="Q224" s="146">
        <v>0</v>
      </c>
      <c r="R224" s="146">
        <f>Q224*H224</f>
        <v>0</v>
      </c>
      <c r="S224" s="146">
        <v>0</v>
      </c>
      <c r="T224" s="147">
        <f>S224*H224</f>
        <v>0</v>
      </c>
      <c r="AR224" s="148" t="s">
        <v>190</v>
      </c>
      <c r="AT224" s="148" t="s">
        <v>185</v>
      </c>
      <c r="AU224" s="148" t="s">
        <v>96</v>
      </c>
      <c r="AY224" s="17" t="s">
        <v>183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7" t="s">
        <v>94</v>
      </c>
      <c r="BK224" s="149">
        <f>ROUND(I224*H224,2)</f>
        <v>0</v>
      </c>
      <c r="BL224" s="17" t="s">
        <v>190</v>
      </c>
      <c r="BM224" s="148" t="s">
        <v>360</v>
      </c>
    </row>
    <row r="225" spans="2:65" s="12" customFormat="1" ht="11.25">
      <c r="B225" s="150"/>
      <c r="D225" s="151" t="s">
        <v>192</v>
      </c>
      <c r="E225" s="152" t="s">
        <v>1</v>
      </c>
      <c r="F225" s="153" t="s">
        <v>342</v>
      </c>
      <c r="H225" s="154">
        <v>30</v>
      </c>
      <c r="I225" s="155"/>
      <c r="L225" s="150"/>
      <c r="M225" s="156"/>
      <c r="T225" s="157"/>
      <c r="AT225" s="152" t="s">
        <v>192</v>
      </c>
      <c r="AU225" s="152" t="s">
        <v>96</v>
      </c>
      <c r="AV225" s="12" t="s">
        <v>96</v>
      </c>
      <c r="AW225" s="12" t="s">
        <v>42</v>
      </c>
      <c r="AX225" s="12" t="s">
        <v>94</v>
      </c>
      <c r="AY225" s="152" t="s">
        <v>183</v>
      </c>
    </row>
    <row r="226" spans="2:65" s="1" customFormat="1" ht="21.75" customHeight="1">
      <c r="B226" s="33"/>
      <c r="C226" s="137" t="s">
        <v>361</v>
      </c>
      <c r="D226" s="137" t="s">
        <v>185</v>
      </c>
      <c r="E226" s="138" t="s">
        <v>362</v>
      </c>
      <c r="F226" s="139" t="s">
        <v>363</v>
      </c>
      <c r="G226" s="140" t="s">
        <v>206</v>
      </c>
      <c r="H226" s="141">
        <v>20</v>
      </c>
      <c r="I226" s="142"/>
      <c r="J226" s="143">
        <f>ROUND(I226*H226,2)</f>
        <v>0</v>
      </c>
      <c r="K226" s="139" t="s">
        <v>189</v>
      </c>
      <c r="L226" s="33"/>
      <c r="M226" s="144" t="s">
        <v>1</v>
      </c>
      <c r="N226" s="145" t="s">
        <v>52</v>
      </c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AR226" s="148" t="s">
        <v>190</v>
      </c>
      <c r="AT226" s="148" t="s">
        <v>185</v>
      </c>
      <c r="AU226" s="148" t="s">
        <v>96</v>
      </c>
      <c r="AY226" s="17" t="s">
        <v>183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7" t="s">
        <v>94</v>
      </c>
      <c r="BK226" s="149">
        <f>ROUND(I226*H226,2)</f>
        <v>0</v>
      </c>
      <c r="BL226" s="17" t="s">
        <v>190</v>
      </c>
      <c r="BM226" s="148" t="s">
        <v>364</v>
      </c>
    </row>
    <row r="227" spans="2:65" s="12" customFormat="1" ht="11.25">
      <c r="B227" s="150"/>
      <c r="D227" s="151" t="s">
        <v>192</v>
      </c>
      <c r="E227" s="152" t="s">
        <v>1</v>
      </c>
      <c r="F227" s="153" t="s">
        <v>347</v>
      </c>
      <c r="H227" s="154">
        <v>20</v>
      </c>
      <c r="I227" s="155"/>
      <c r="L227" s="150"/>
      <c r="M227" s="156"/>
      <c r="T227" s="157"/>
      <c r="AT227" s="152" t="s">
        <v>192</v>
      </c>
      <c r="AU227" s="152" t="s">
        <v>96</v>
      </c>
      <c r="AV227" s="12" t="s">
        <v>96</v>
      </c>
      <c r="AW227" s="12" t="s">
        <v>42</v>
      </c>
      <c r="AX227" s="12" t="s">
        <v>94</v>
      </c>
      <c r="AY227" s="152" t="s">
        <v>183</v>
      </c>
    </row>
    <row r="228" spans="2:65" s="1" customFormat="1" ht="21.75" customHeight="1">
      <c r="B228" s="33"/>
      <c r="C228" s="137" t="s">
        <v>365</v>
      </c>
      <c r="D228" s="137" t="s">
        <v>185</v>
      </c>
      <c r="E228" s="138" t="s">
        <v>366</v>
      </c>
      <c r="F228" s="139" t="s">
        <v>367</v>
      </c>
      <c r="G228" s="140" t="s">
        <v>206</v>
      </c>
      <c r="H228" s="141">
        <v>10</v>
      </c>
      <c r="I228" s="142"/>
      <c r="J228" s="143">
        <f>ROUND(I228*H228,2)</f>
        <v>0</v>
      </c>
      <c r="K228" s="139" t="s">
        <v>189</v>
      </c>
      <c r="L228" s="33"/>
      <c r="M228" s="144" t="s">
        <v>1</v>
      </c>
      <c r="N228" s="145" t="s">
        <v>52</v>
      </c>
      <c r="P228" s="146">
        <f>O228*H228</f>
        <v>0</v>
      </c>
      <c r="Q228" s="146">
        <v>0</v>
      </c>
      <c r="R228" s="146">
        <f>Q228*H228</f>
        <v>0</v>
      </c>
      <c r="S228" s="146">
        <v>0</v>
      </c>
      <c r="T228" s="147">
        <f>S228*H228</f>
        <v>0</v>
      </c>
      <c r="AR228" s="148" t="s">
        <v>190</v>
      </c>
      <c r="AT228" s="148" t="s">
        <v>185</v>
      </c>
      <c r="AU228" s="148" t="s">
        <v>96</v>
      </c>
      <c r="AY228" s="17" t="s">
        <v>183</v>
      </c>
      <c r="BE228" s="149">
        <f>IF(N228="základní",J228,0)</f>
        <v>0</v>
      </c>
      <c r="BF228" s="149">
        <f>IF(N228="snížená",J228,0)</f>
        <v>0</v>
      </c>
      <c r="BG228" s="149">
        <f>IF(N228="zákl. přenesená",J228,0)</f>
        <v>0</v>
      </c>
      <c r="BH228" s="149">
        <f>IF(N228="sníž. přenesená",J228,0)</f>
        <v>0</v>
      </c>
      <c r="BI228" s="149">
        <f>IF(N228="nulová",J228,0)</f>
        <v>0</v>
      </c>
      <c r="BJ228" s="17" t="s">
        <v>94</v>
      </c>
      <c r="BK228" s="149">
        <f>ROUND(I228*H228,2)</f>
        <v>0</v>
      </c>
      <c r="BL228" s="17" t="s">
        <v>190</v>
      </c>
      <c r="BM228" s="148" t="s">
        <v>368</v>
      </c>
    </row>
    <row r="229" spans="2:65" s="12" customFormat="1" ht="11.25">
      <c r="B229" s="150"/>
      <c r="D229" s="151" t="s">
        <v>192</v>
      </c>
      <c r="E229" s="152" t="s">
        <v>1</v>
      </c>
      <c r="F229" s="153" t="s">
        <v>352</v>
      </c>
      <c r="H229" s="154">
        <v>10</v>
      </c>
      <c r="I229" s="155"/>
      <c r="L229" s="150"/>
      <c r="M229" s="156"/>
      <c r="T229" s="157"/>
      <c r="AT229" s="152" t="s">
        <v>192</v>
      </c>
      <c r="AU229" s="152" t="s">
        <v>96</v>
      </c>
      <c r="AV229" s="12" t="s">
        <v>96</v>
      </c>
      <c r="AW229" s="12" t="s">
        <v>42</v>
      </c>
      <c r="AX229" s="12" t="s">
        <v>94</v>
      </c>
      <c r="AY229" s="152" t="s">
        <v>183</v>
      </c>
    </row>
    <row r="230" spans="2:65" s="1" customFormat="1" ht="16.5" customHeight="1">
      <c r="B230" s="33"/>
      <c r="C230" s="137" t="s">
        <v>369</v>
      </c>
      <c r="D230" s="137" t="s">
        <v>185</v>
      </c>
      <c r="E230" s="138" t="s">
        <v>370</v>
      </c>
      <c r="F230" s="139" t="s">
        <v>371</v>
      </c>
      <c r="G230" s="140" t="s">
        <v>206</v>
      </c>
      <c r="H230" s="141">
        <v>190</v>
      </c>
      <c r="I230" s="142"/>
      <c r="J230" s="143">
        <f>ROUND(I230*H230,2)</f>
        <v>0</v>
      </c>
      <c r="K230" s="139" t="s">
        <v>189</v>
      </c>
      <c r="L230" s="33"/>
      <c r="M230" s="144" t="s">
        <v>1</v>
      </c>
      <c r="N230" s="145" t="s">
        <v>52</v>
      </c>
      <c r="P230" s="146">
        <f>O230*H230</f>
        <v>0</v>
      </c>
      <c r="Q230" s="146">
        <v>0</v>
      </c>
      <c r="R230" s="146">
        <f>Q230*H230</f>
        <v>0</v>
      </c>
      <c r="S230" s="146">
        <v>0</v>
      </c>
      <c r="T230" s="147">
        <f>S230*H230</f>
        <v>0</v>
      </c>
      <c r="AR230" s="148" t="s">
        <v>190</v>
      </c>
      <c r="AT230" s="148" t="s">
        <v>185</v>
      </c>
      <c r="AU230" s="148" t="s">
        <v>96</v>
      </c>
      <c r="AY230" s="17" t="s">
        <v>183</v>
      </c>
      <c r="BE230" s="149">
        <f>IF(N230="základní",J230,0)</f>
        <v>0</v>
      </c>
      <c r="BF230" s="149">
        <f>IF(N230="snížená",J230,0)</f>
        <v>0</v>
      </c>
      <c r="BG230" s="149">
        <f>IF(N230="zákl. přenesená",J230,0)</f>
        <v>0</v>
      </c>
      <c r="BH230" s="149">
        <f>IF(N230="sníž. přenesená",J230,0)</f>
        <v>0</v>
      </c>
      <c r="BI230" s="149">
        <f>IF(N230="nulová",J230,0)</f>
        <v>0</v>
      </c>
      <c r="BJ230" s="17" t="s">
        <v>94</v>
      </c>
      <c r="BK230" s="149">
        <f>ROUND(I230*H230,2)</f>
        <v>0</v>
      </c>
      <c r="BL230" s="17" t="s">
        <v>190</v>
      </c>
      <c r="BM230" s="148" t="s">
        <v>372</v>
      </c>
    </row>
    <row r="231" spans="2:65" s="12" customFormat="1" ht="11.25">
      <c r="B231" s="150"/>
      <c r="D231" s="151" t="s">
        <v>192</v>
      </c>
      <c r="E231" s="152" t="s">
        <v>1</v>
      </c>
      <c r="F231" s="153" t="s">
        <v>373</v>
      </c>
      <c r="H231" s="154">
        <v>190</v>
      </c>
      <c r="I231" s="155"/>
      <c r="L231" s="150"/>
      <c r="M231" s="156"/>
      <c r="T231" s="157"/>
      <c r="AT231" s="152" t="s">
        <v>192</v>
      </c>
      <c r="AU231" s="152" t="s">
        <v>96</v>
      </c>
      <c r="AV231" s="12" t="s">
        <v>96</v>
      </c>
      <c r="AW231" s="12" t="s">
        <v>42</v>
      </c>
      <c r="AX231" s="12" t="s">
        <v>94</v>
      </c>
      <c r="AY231" s="152" t="s">
        <v>183</v>
      </c>
    </row>
    <row r="232" spans="2:65" s="1" customFormat="1" ht="16.5" customHeight="1">
      <c r="B232" s="33"/>
      <c r="C232" s="137" t="s">
        <v>374</v>
      </c>
      <c r="D232" s="137" t="s">
        <v>185</v>
      </c>
      <c r="E232" s="138" t="s">
        <v>375</v>
      </c>
      <c r="F232" s="139" t="s">
        <v>376</v>
      </c>
      <c r="G232" s="140" t="s">
        <v>206</v>
      </c>
      <c r="H232" s="141">
        <v>30</v>
      </c>
      <c r="I232" s="142"/>
      <c r="J232" s="143">
        <f>ROUND(I232*H232,2)</f>
        <v>0</v>
      </c>
      <c r="K232" s="139" t="s">
        <v>189</v>
      </c>
      <c r="L232" s="33"/>
      <c r="M232" s="144" t="s">
        <v>1</v>
      </c>
      <c r="N232" s="145" t="s">
        <v>52</v>
      </c>
      <c r="P232" s="146">
        <f>O232*H232</f>
        <v>0</v>
      </c>
      <c r="Q232" s="146">
        <v>0</v>
      </c>
      <c r="R232" s="146">
        <f>Q232*H232</f>
        <v>0</v>
      </c>
      <c r="S232" s="146">
        <v>0</v>
      </c>
      <c r="T232" s="147">
        <f>S232*H232</f>
        <v>0</v>
      </c>
      <c r="AR232" s="148" t="s">
        <v>190</v>
      </c>
      <c r="AT232" s="148" t="s">
        <v>185</v>
      </c>
      <c r="AU232" s="148" t="s">
        <v>96</v>
      </c>
      <c r="AY232" s="17" t="s">
        <v>183</v>
      </c>
      <c r="BE232" s="149">
        <f>IF(N232="základní",J232,0)</f>
        <v>0</v>
      </c>
      <c r="BF232" s="149">
        <f>IF(N232="snížená",J232,0)</f>
        <v>0</v>
      </c>
      <c r="BG232" s="149">
        <f>IF(N232="zákl. přenesená",J232,0)</f>
        <v>0</v>
      </c>
      <c r="BH232" s="149">
        <f>IF(N232="sníž. přenesená",J232,0)</f>
        <v>0</v>
      </c>
      <c r="BI232" s="149">
        <f>IF(N232="nulová",J232,0)</f>
        <v>0</v>
      </c>
      <c r="BJ232" s="17" t="s">
        <v>94</v>
      </c>
      <c r="BK232" s="149">
        <f>ROUND(I232*H232,2)</f>
        <v>0</v>
      </c>
      <c r="BL232" s="17" t="s">
        <v>190</v>
      </c>
      <c r="BM232" s="148" t="s">
        <v>377</v>
      </c>
    </row>
    <row r="233" spans="2:65" s="12" customFormat="1" ht="11.25">
      <c r="B233" s="150"/>
      <c r="D233" s="151" t="s">
        <v>192</v>
      </c>
      <c r="E233" s="152" t="s">
        <v>1</v>
      </c>
      <c r="F233" s="153" t="s">
        <v>378</v>
      </c>
      <c r="H233" s="154">
        <v>30</v>
      </c>
      <c r="I233" s="155"/>
      <c r="L233" s="150"/>
      <c r="M233" s="156"/>
      <c r="T233" s="157"/>
      <c r="AT233" s="152" t="s">
        <v>192</v>
      </c>
      <c r="AU233" s="152" t="s">
        <v>96</v>
      </c>
      <c r="AV233" s="12" t="s">
        <v>96</v>
      </c>
      <c r="AW233" s="12" t="s">
        <v>42</v>
      </c>
      <c r="AX233" s="12" t="s">
        <v>94</v>
      </c>
      <c r="AY233" s="152" t="s">
        <v>183</v>
      </c>
    </row>
    <row r="234" spans="2:65" s="1" customFormat="1" ht="16.5" customHeight="1">
      <c r="B234" s="33"/>
      <c r="C234" s="137" t="s">
        <v>379</v>
      </c>
      <c r="D234" s="137" t="s">
        <v>185</v>
      </c>
      <c r="E234" s="138" t="s">
        <v>380</v>
      </c>
      <c r="F234" s="139" t="s">
        <v>381</v>
      </c>
      <c r="G234" s="140" t="s">
        <v>206</v>
      </c>
      <c r="H234" s="141">
        <v>20</v>
      </c>
      <c r="I234" s="142"/>
      <c r="J234" s="143">
        <f>ROUND(I234*H234,2)</f>
        <v>0</v>
      </c>
      <c r="K234" s="139" t="s">
        <v>189</v>
      </c>
      <c r="L234" s="33"/>
      <c r="M234" s="144" t="s">
        <v>1</v>
      </c>
      <c r="N234" s="145" t="s">
        <v>52</v>
      </c>
      <c r="P234" s="146">
        <f>O234*H234</f>
        <v>0</v>
      </c>
      <c r="Q234" s="146">
        <v>0</v>
      </c>
      <c r="R234" s="146">
        <f>Q234*H234</f>
        <v>0</v>
      </c>
      <c r="S234" s="146">
        <v>0</v>
      </c>
      <c r="T234" s="147">
        <f>S234*H234</f>
        <v>0</v>
      </c>
      <c r="AR234" s="148" t="s">
        <v>190</v>
      </c>
      <c r="AT234" s="148" t="s">
        <v>185</v>
      </c>
      <c r="AU234" s="148" t="s">
        <v>96</v>
      </c>
      <c r="AY234" s="17" t="s">
        <v>183</v>
      </c>
      <c r="BE234" s="149">
        <f>IF(N234="základní",J234,0)</f>
        <v>0</v>
      </c>
      <c r="BF234" s="149">
        <f>IF(N234="snížená",J234,0)</f>
        <v>0</v>
      </c>
      <c r="BG234" s="149">
        <f>IF(N234="zákl. přenesená",J234,0)</f>
        <v>0</v>
      </c>
      <c r="BH234" s="149">
        <f>IF(N234="sníž. přenesená",J234,0)</f>
        <v>0</v>
      </c>
      <c r="BI234" s="149">
        <f>IF(N234="nulová",J234,0)</f>
        <v>0</v>
      </c>
      <c r="BJ234" s="17" t="s">
        <v>94</v>
      </c>
      <c r="BK234" s="149">
        <f>ROUND(I234*H234,2)</f>
        <v>0</v>
      </c>
      <c r="BL234" s="17" t="s">
        <v>190</v>
      </c>
      <c r="BM234" s="148" t="s">
        <v>382</v>
      </c>
    </row>
    <row r="235" spans="2:65" s="12" customFormat="1" ht="11.25">
      <c r="B235" s="150"/>
      <c r="D235" s="151" t="s">
        <v>192</v>
      </c>
      <c r="E235" s="152" t="s">
        <v>1</v>
      </c>
      <c r="F235" s="153" t="s">
        <v>383</v>
      </c>
      <c r="H235" s="154">
        <v>20</v>
      </c>
      <c r="I235" s="155"/>
      <c r="L235" s="150"/>
      <c r="M235" s="156"/>
      <c r="T235" s="157"/>
      <c r="AT235" s="152" t="s">
        <v>192</v>
      </c>
      <c r="AU235" s="152" t="s">
        <v>96</v>
      </c>
      <c r="AV235" s="12" t="s">
        <v>96</v>
      </c>
      <c r="AW235" s="12" t="s">
        <v>42</v>
      </c>
      <c r="AX235" s="12" t="s">
        <v>94</v>
      </c>
      <c r="AY235" s="152" t="s">
        <v>183</v>
      </c>
    </row>
    <row r="236" spans="2:65" s="1" customFormat="1" ht="16.5" customHeight="1">
      <c r="B236" s="33"/>
      <c r="C236" s="137" t="s">
        <v>384</v>
      </c>
      <c r="D236" s="137" t="s">
        <v>185</v>
      </c>
      <c r="E236" s="138" t="s">
        <v>385</v>
      </c>
      <c r="F236" s="139" t="s">
        <v>386</v>
      </c>
      <c r="G236" s="140" t="s">
        <v>206</v>
      </c>
      <c r="H236" s="141">
        <v>10</v>
      </c>
      <c r="I236" s="142"/>
      <c r="J236" s="143">
        <f>ROUND(I236*H236,2)</f>
        <v>0</v>
      </c>
      <c r="K236" s="139" t="s">
        <v>189</v>
      </c>
      <c r="L236" s="33"/>
      <c r="M236" s="144" t="s">
        <v>1</v>
      </c>
      <c r="N236" s="145" t="s">
        <v>52</v>
      </c>
      <c r="P236" s="146">
        <f>O236*H236</f>
        <v>0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AR236" s="148" t="s">
        <v>190</v>
      </c>
      <c r="AT236" s="148" t="s">
        <v>185</v>
      </c>
      <c r="AU236" s="148" t="s">
        <v>96</v>
      </c>
      <c r="AY236" s="17" t="s">
        <v>183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94</v>
      </c>
      <c r="BK236" s="149">
        <f>ROUND(I236*H236,2)</f>
        <v>0</v>
      </c>
      <c r="BL236" s="17" t="s">
        <v>190</v>
      </c>
      <c r="BM236" s="148" t="s">
        <v>387</v>
      </c>
    </row>
    <row r="237" spans="2:65" s="12" customFormat="1" ht="11.25">
      <c r="B237" s="150"/>
      <c r="D237" s="151" t="s">
        <v>192</v>
      </c>
      <c r="E237" s="152" t="s">
        <v>1</v>
      </c>
      <c r="F237" s="153" t="s">
        <v>352</v>
      </c>
      <c r="H237" s="154">
        <v>10</v>
      </c>
      <c r="I237" s="155"/>
      <c r="L237" s="150"/>
      <c r="M237" s="156"/>
      <c r="T237" s="157"/>
      <c r="AT237" s="152" t="s">
        <v>192</v>
      </c>
      <c r="AU237" s="152" t="s">
        <v>96</v>
      </c>
      <c r="AV237" s="12" t="s">
        <v>96</v>
      </c>
      <c r="AW237" s="12" t="s">
        <v>42</v>
      </c>
      <c r="AX237" s="12" t="s">
        <v>94</v>
      </c>
      <c r="AY237" s="152" t="s">
        <v>183</v>
      </c>
    </row>
    <row r="238" spans="2:65" s="1" customFormat="1" ht="16.5" customHeight="1">
      <c r="B238" s="33"/>
      <c r="C238" s="137" t="s">
        <v>388</v>
      </c>
      <c r="D238" s="137" t="s">
        <v>185</v>
      </c>
      <c r="E238" s="138" t="s">
        <v>389</v>
      </c>
      <c r="F238" s="139" t="s">
        <v>390</v>
      </c>
      <c r="G238" s="140" t="s">
        <v>188</v>
      </c>
      <c r="H238" s="141">
        <v>62.2</v>
      </c>
      <c r="I238" s="142"/>
      <c r="J238" s="143">
        <f>ROUND(I238*H238,2)</f>
        <v>0</v>
      </c>
      <c r="K238" s="139" t="s">
        <v>189</v>
      </c>
      <c r="L238" s="33"/>
      <c r="M238" s="144" t="s">
        <v>1</v>
      </c>
      <c r="N238" s="145" t="s">
        <v>52</v>
      </c>
      <c r="P238" s="146">
        <f>O238*H238</f>
        <v>0</v>
      </c>
      <c r="Q238" s="146">
        <v>0</v>
      </c>
      <c r="R238" s="146">
        <f>Q238*H238</f>
        <v>0</v>
      </c>
      <c r="S238" s="146">
        <v>0</v>
      </c>
      <c r="T238" s="147">
        <f>S238*H238</f>
        <v>0</v>
      </c>
      <c r="AR238" s="148" t="s">
        <v>190</v>
      </c>
      <c r="AT238" s="148" t="s">
        <v>185</v>
      </c>
      <c r="AU238" s="148" t="s">
        <v>96</v>
      </c>
      <c r="AY238" s="17" t="s">
        <v>183</v>
      </c>
      <c r="BE238" s="149">
        <f>IF(N238="základní",J238,0)</f>
        <v>0</v>
      </c>
      <c r="BF238" s="149">
        <f>IF(N238="snížená",J238,0)</f>
        <v>0</v>
      </c>
      <c r="BG238" s="149">
        <f>IF(N238="zákl. přenesená",J238,0)</f>
        <v>0</v>
      </c>
      <c r="BH238" s="149">
        <f>IF(N238="sníž. přenesená",J238,0)</f>
        <v>0</v>
      </c>
      <c r="BI238" s="149">
        <f>IF(N238="nulová",J238,0)</f>
        <v>0</v>
      </c>
      <c r="BJ238" s="17" t="s">
        <v>94</v>
      </c>
      <c r="BK238" s="149">
        <f>ROUND(I238*H238,2)</f>
        <v>0</v>
      </c>
      <c r="BL238" s="17" t="s">
        <v>190</v>
      </c>
      <c r="BM238" s="148" t="s">
        <v>391</v>
      </c>
    </row>
    <row r="239" spans="2:65" s="12" customFormat="1" ht="11.25">
      <c r="B239" s="150"/>
      <c r="D239" s="151" t="s">
        <v>192</v>
      </c>
      <c r="E239" s="152" t="s">
        <v>1</v>
      </c>
      <c r="F239" s="153" t="s">
        <v>392</v>
      </c>
      <c r="H239" s="154">
        <v>62.2</v>
      </c>
      <c r="I239" s="155"/>
      <c r="L239" s="150"/>
      <c r="M239" s="156"/>
      <c r="T239" s="157"/>
      <c r="AT239" s="152" t="s">
        <v>192</v>
      </c>
      <c r="AU239" s="152" t="s">
        <v>96</v>
      </c>
      <c r="AV239" s="12" t="s">
        <v>96</v>
      </c>
      <c r="AW239" s="12" t="s">
        <v>42</v>
      </c>
      <c r="AX239" s="12" t="s">
        <v>94</v>
      </c>
      <c r="AY239" s="152" t="s">
        <v>183</v>
      </c>
    </row>
    <row r="240" spans="2:65" s="1" customFormat="1" ht="16.5" customHeight="1">
      <c r="B240" s="33"/>
      <c r="C240" s="137" t="s">
        <v>393</v>
      </c>
      <c r="D240" s="137" t="s">
        <v>185</v>
      </c>
      <c r="E240" s="138" t="s">
        <v>394</v>
      </c>
      <c r="F240" s="139" t="s">
        <v>395</v>
      </c>
      <c r="G240" s="140" t="s">
        <v>206</v>
      </c>
      <c r="H240" s="141">
        <v>27</v>
      </c>
      <c r="I240" s="142"/>
      <c r="J240" s="143">
        <f>ROUND(I240*H240,2)</f>
        <v>0</v>
      </c>
      <c r="K240" s="139" t="s">
        <v>189</v>
      </c>
      <c r="L240" s="33"/>
      <c r="M240" s="144" t="s">
        <v>1</v>
      </c>
      <c r="N240" s="145" t="s">
        <v>52</v>
      </c>
      <c r="P240" s="146">
        <f>O240*H240</f>
        <v>0</v>
      </c>
      <c r="Q240" s="146">
        <v>0</v>
      </c>
      <c r="R240" s="146">
        <f>Q240*H240</f>
        <v>0</v>
      </c>
      <c r="S240" s="146">
        <v>0</v>
      </c>
      <c r="T240" s="147">
        <f>S240*H240</f>
        <v>0</v>
      </c>
      <c r="AR240" s="148" t="s">
        <v>190</v>
      </c>
      <c r="AT240" s="148" t="s">
        <v>185</v>
      </c>
      <c r="AU240" s="148" t="s">
        <v>96</v>
      </c>
      <c r="AY240" s="17" t="s">
        <v>183</v>
      </c>
      <c r="BE240" s="149">
        <f>IF(N240="základní",J240,0)</f>
        <v>0</v>
      </c>
      <c r="BF240" s="149">
        <f>IF(N240="snížená",J240,0)</f>
        <v>0</v>
      </c>
      <c r="BG240" s="149">
        <f>IF(N240="zákl. přenesená",J240,0)</f>
        <v>0</v>
      </c>
      <c r="BH240" s="149">
        <f>IF(N240="sníž. přenesená",J240,0)</f>
        <v>0</v>
      </c>
      <c r="BI240" s="149">
        <f>IF(N240="nulová",J240,0)</f>
        <v>0</v>
      </c>
      <c r="BJ240" s="17" t="s">
        <v>94</v>
      </c>
      <c r="BK240" s="149">
        <f>ROUND(I240*H240,2)</f>
        <v>0</v>
      </c>
      <c r="BL240" s="17" t="s">
        <v>190</v>
      </c>
      <c r="BM240" s="148" t="s">
        <v>396</v>
      </c>
    </row>
    <row r="241" spans="2:65" s="12" customFormat="1" ht="11.25">
      <c r="B241" s="150"/>
      <c r="D241" s="151" t="s">
        <v>192</v>
      </c>
      <c r="E241" s="152" t="s">
        <v>1</v>
      </c>
      <c r="F241" s="153" t="s">
        <v>397</v>
      </c>
      <c r="H241" s="154">
        <v>4</v>
      </c>
      <c r="I241" s="155"/>
      <c r="L241" s="150"/>
      <c r="M241" s="156"/>
      <c r="T241" s="157"/>
      <c r="AT241" s="152" t="s">
        <v>192</v>
      </c>
      <c r="AU241" s="152" t="s">
        <v>96</v>
      </c>
      <c r="AV241" s="12" t="s">
        <v>96</v>
      </c>
      <c r="AW241" s="12" t="s">
        <v>42</v>
      </c>
      <c r="AX241" s="12" t="s">
        <v>87</v>
      </c>
      <c r="AY241" s="152" t="s">
        <v>183</v>
      </c>
    </row>
    <row r="242" spans="2:65" s="12" customFormat="1" ht="11.25">
      <c r="B242" s="150"/>
      <c r="D242" s="151" t="s">
        <v>192</v>
      </c>
      <c r="E242" s="152" t="s">
        <v>1</v>
      </c>
      <c r="F242" s="153" t="s">
        <v>398</v>
      </c>
      <c r="H242" s="154">
        <v>11</v>
      </c>
      <c r="I242" s="155"/>
      <c r="L242" s="150"/>
      <c r="M242" s="156"/>
      <c r="T242" s="157"/>
      <c r="AT242" s="152" t="s">
        <v>192</v>
      </c>
      <c r="AU242" s="152" t="s">
        <v>96</v>
      </c>
      <c r="AV242" s="12" t="s">
        <v>96</v>
      </c>
      <c r="AW242" s="12" t="s">
        <v>42</v>
      </c>
      <c r="AX242" s="12" t="s">
        <v>87</v>
      </c>
      <c r="AY242" s="152" t="s">
        <v>183</v>
      </c>
    </row>
    <row r="243" spans="2:65" s="12" customFormat="1" ht="11.25">
      <c r="B243" s="150"/>
      <c r="D243" s="151" t="s">
        <v>192</v>
      </c>
      <c r="E243" s="152" t="s">
        <v>1</v>
      </c>
      <c r="F243" s="153" t="s">
        <v>399</v>
      </c>
      <c r="H243" s="154">
        <v>4</v>
      </c>
      <c r="I243" s="155"/>
      <c r="L243" s="150"/>
      <c r="M243" s="156"/>
      <c r="T243" s="157"/>
      <c r="AT243" s="152" t="s">
        <v>192</v>
      </c>
      <c r="AU243" s="152" t="s">
        <v>96</v>
      </c>
      <c r="AV243" s="12" t="s">
        <v>96</v>
      </c>
      <c r="AW243" s="12" t="s">
        <v>42</v>
      </c>
      <c r="AX243" s="12" t="s">
        <v>87</v>
      </c>
      <c r="AY243" s="152" t="s">
        <v>183</v>
      </c>
    </row>
    <row r="244" spans="2:65" s="12" customFormat="1" ht="11.25">
      <c r="B244" s="150"/>
      <c r="D244" s="151" t="s">
        <v>192</v>
      </c>
      <c r="E244" s="152" t="s">
        <v>1</v>
      </c>
      <c r="F244" s="153" t="s">
        <v>400</v>
      </c>
      <c r="H244" s="154">
        <v>8</v>
      </c>
      <c r="I244" s="155"/>
      <c r="L244" s="150"/>
      <c r="M244" s="156"/>
      <c r="T244" s="157"/>
      <c r="AT244" s="152" t="s">
        <v>192</v>
      </c>
      <c r="AU244" s="152" t="s">
        <v>96</v>
      </c>
      <c r="AV244" s="12" t="s">
        <v>96</v>
      </c>
      <c r="AW244" s="12" t="s">
        <v>42</v>
      </c>
      <c r="AX244" s="12" t="s">
        <v>87</v>
      </c>
      <c r="AY244" s="152" t="s">
        <v>183</v>
      </c>
    </row>
    <row r="245" spans="2:65" s="14" customFormat="1" ht="11.25">
      <c r="B245" s="164"/>
      <c r="D245" s="151" t="s">
        <v>192</v>
      </c>
      <c r="E245" s="165" t="s">
        <v>1</v>
      </c>
      <c r="F245" s="166" t="s">
        <v>202</v>
      </c>
      <c r="H245" s="167">
        <v>27</v>
      </c>
      <c r="I245" s="168"/>
      <c r="L245" s="164"/>
      <c r="M245" s="169"/>
      <c r="T245" s="170"/>
      <c r="AT245" s="165" t="s">
        <v>192</v>
      </c>
      <c r="AU245" s="165" t="s">
        <v>96</v>
      </c>
      <c r="AV245" s="14" t="s">
        <v>203</v>
      </c>
      <c r="AW245" s="14" t="s">
        <v>42</v>
      </c>
      <c r="AX245" s="14" t="s">
        <v>94</v>
      </c>
      <c r="AY245" s="165" t="s">
        <v>183</v>
      </c>
    </row>
    <row r="246" spans="2:65" s="1" customFormat="1" ht="16.5" customHeight="1">
      <c r="B246" s="33"/>
      <c r="C246" s="137" t="s">
        <v>401</v>
      </c>
      <c r="D246" s="137" t="s">
        <v>185</v>
      </c>
      <c r="E246" s="138" t="s">
        <v>402</v>
      </c>
      <c r="F246" s="139" t="s">
        <v>403</v>
      </c>
      <c r="G246" s="140" t="s">
        <v>206</v>
      </c>
      <c r="H246" s="141">
        <v>5</v>
      </c>
      <c r="I246" s="142"/>
      <c r="J246" s="143">
        <f>ROUND(I246*H246,2)</f>
        <v>0</v>
      </c>
      <c r="K246" s="139" t="s">
        <v>189</v>
      </c>
      <c r="L246" s="33"/>
      <c r="M246" s="144" t="s">
        <v>1</v>
      </c>
      <c r="N246" s="145" t="s">
        <v>52</v>
      </c>
      <c r="P246" s="146">
        <f>O246*H246</f>
        <v>0</v>
      </c>
      <c r="Q246" s="146">
        <v>0</v>
      </c>
      <c r="R246" s="146">
        <f>Q246*H246</f>
        <v>0</v>
      </c>
      <c r="S246" s="146">
        <v>0</v>
      </c>
      <c r="T246" s="147">
        <f>S246*H246</f>
        <v>0</v>
      </c>
      <c r="AR246" s="148" t="s">
        <v>190</v>
      </c>
      <c r="AT246" s="148" t="s">
        <v>185</v>
      </c>
      <c r="AU246" s="148" t="s">
        <v>96</v>
      </c>
      <c r="AY246" s="17" t="s">
        <v>183</v>
      </c>
      <c r="BE246" s="149">
        <f>IF(N246="základní",J246,0)</f>
        <v>0</v>
      </c>
      <c r="BF246" s="149">
        <f>IF(N246="snížená",J246,0)</f>
        <v>0</v>
      </c>
      <c r="BG246" s="149">
        <f>IF(N246="zákl. přenesená",J246,0)</f>
        <v>0</v>
      </c>
      <c r="BH246" s="149">
        <f>IF(N246="sníž. přenesená",J246,0)</f>
        <v>0</v>
      </c>
      <c r="BI246" s="149">
        <f>IF(N246="nulová",J246,0)</f>
        <v>0</v>
      </c>
      <c r="BJ246" s="17" t="s">
        <v>94</v>
      </c>
      <c r="BK246" s="149">
        <f>ROUND(I246*H246,2)</f>
        <v>0</v>
      </c>
      <c r="BL246" s="17" t="s">
        <v>190</v>
      </c>
      <c r="BM246" s="148" t="s">
        <v>404</v>
      </c>
    </row>
    <row r="247" spans="2:65" s="12" customFormat="1" ht="11.25">
      <c r="B247" s="150"/>
      <c r="D247" s="151" t="s">
        <v>192</v>
      </c>
      <c r="E247" s="152" t="s">
        <v>1</v>
      </c>
      <c r="F247" s="153" t="s">
        <v>405</v>
      </c>
      <c r="H247" s="154">
        <v>2</v>
      </c>
      <c r="I247" s="155"/>
      <c r="L247" s="150"/>
      <c r="M247" s="156"/>
      <c r="T247" s="157"/>
      <c r="AT247" s="152" t="s">
        <v>192</v>
      </c>
      <c r="AU247" s="152" t="s">
        <v>96</v>
      </c>
      <c r="AV247" s="12" t="s">
        <v>96</v>
      </c>
      <c r="AW247" s="12" t="s">
        <v>42</v>
      </c>
      <c r="AX247" s="12" t="s">
        <v>87</v>
      </c>
      <c r="AY247" s="152" t="s">
        <v>183</v>
      </c>
    </row>
    <row r="248" spans="2:65" s="12" customFormat="1" ht="11.25">
      <c r="B248" s="150"/>
      <c r="D248" s="151" t="s">
        <v>192</v>
      </c>
      <c r="E248" s="152" t="s">
        <v>1</v>
      </c>
      <c r="F248" s="153" t="s">
        <v>406</v>
      </c>
      <c r="H248" s="154">
        <v>1</v>
      </c>
      <c r="I248" s="155"/>
      <c r="L248" s="150"/>
      <c r="M248" s="156"/>
      <c r="T248" s="157"/>
      <c r="AT248" s="152" t="s">
        <v>192</v>
      </c>
      <c r="AU248" s="152" t="s">
        <v>96</v>
      </c>
      <c r="AV248" s="12" t="s">
        <v>96</v>
      </c>
      <c r="AW248" s="12" t="s">
        <v>42</v>
      </c>
      <c r="AX248" s="12" t="s">
        <v>87</v>
      </c>
      <c r="AY248" s="152" t="s">
        <v>183</v>
      </c>
    </row>
    <row r="249" spans="2:65" s="12" customFormat="1" ht="11.25">
      <c r="B249" s="150"/>
      <c r="D249" s="151" t="s">
        <v>192</v>
      </c>
      <c r="E249" s="152" t="s">
        <v>1</v>
      </c>
      <c r="F249" s="153" t="s">
        <v>407</v>
      </c>
      <c r="H249" s="154">
        <v>2</v>
      </c>
      <c r="I249" s="155"/>
      <c r="L249" s="150"/>
      <c r="M249" s="156"/>
      <c r="T249" s="157"/>
      <c r="AT249" s="152" t="s">
        <v>192</v>
      </c>
      <c r="AU249" s="152" t="s">
        <v>96</v>
      </c>
      <c r="AV249" s="12" t="s">
        <v>96</v>
      </c>
      <c r="AW249" s="12" t="s">
        <v>42</v>
      </c>
      <c r="AX249" s="12" t="s">
        <v>87</v>
      </c>
      <c r="AY249" s="152" t="s">
        <v>183</v>
      </c>
    </row>
    <row r="250" spans="2:65" s="14" customFormat="1" ht="11.25">
      <c r="B250" s="164"/>
      <c r="D250" s="151" t="s">
        <v>192</v>
      </c>
      <c r="E250" s="165" t="s">
        <v>1</v>
      </c>
      <c r="F250" s="166" t="s">
        <v>202</v>
      </c>
      <c r="H250" s="167">
        <v>5</v>
      </c>
      <c r="I250" s="168"/>
      <c r="L250" s="164"/>
      <c r="M250" s="169"/>
      <c r="T250" s="170"/>
      <c r="AT250" s="165" t="s">
        <v>192</v>
      </c>
      <c r="AU250" s="165" t="s">
        <v>96</v>
      </c>
      <c r="AV250" s="14" t="s">
        <v>203</v>
      </c>
      <c r="AW250" s="14" t="s">
        <v>42</v>
      </c>
      <c r="AX250" s="14" t="s">
        <v>94</v>
      </c>
      <c r="AY250" s="165" t="s">
        <v>183</v>
      </c>
    </row>
    <row r="251" spans="2:65" s="1" customFormat="1" ht="16.5" customHeight="1">
      <c r="B251" s="33"/>
      <c r="C251" s="137" t="s">
        <v>408</v>
      </c>
      <c r="D251" s="137" t="s">
        <v>185</v>
      </c>
      <c r="E251" s="138" t="s">
        <v>409</v>
      </c>
      <c r="F251" s="139" t="s">
        <v>410</v>
      </c>
      <c r="G251" s="140" t="s">
        <v>206</v>
      </c>
      <c r="H251" s="141">
        <v>2</v>
      </c>
      <c r="I251" s="142"/>
      <c r="J251" s="143">
        <f>ROUND(I251*H251,2)</f>
        <v>0</v>
      </c>
      <c r="K251" s="139" t="s">
        <v>189</v>
      </c>
      <c r="L251" s="33"/>
      <c r="M251" s="144" t="s">
        <v>1</v>
      </c>
      <c r="N251" s="145" t="s">
        <v>52</v>
      </c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AR251" s="148" t="s">
        <v>190</v>
      </c>
      <c r="AT251" s="148" t="s">
        <v>185</v>
      </c>
      <c r="AU251" s="148" t="s">
        <v>96</v>
      </c>
      <c r="AY251" s="17" t="s">
        <v>183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7" t="s">
        <v>94</v>
      </c>
      <c r="BK251" s="149">
        <f>ROUND(I251*H251,2)</f>
        <v>0</v>
      </c>
      <c r="BL251" s="17" t="s">
        <v>190</v>
      </c>
      <c r="BM251" s="148" t="s">
        <v>411</v>
      </c>
    </row>
    <row r="252" spans="2:65" s="12" customFormat="1" ht="11.25">
      <c r="B252" s="150"/>
      <c r="D252" s="151" t="s">
        <v>192</v>
      </c>
      <c r="E252" s="152" t="s">
        <v>1</v>
      </c>
      <c r="F252" s="153" t="s">
        <v>412</v>
      </c>
      <c r="H252" s="154">
        <v>1</v>
      </c>
      <c r="I252" s="155"/>
      <c r="L252" s="150"/>
      <c r="M252" s="156"/>
      <c r="T252" s="157"/>
      <c r="AT252" s="152" t="s">
        <v>192</v>
      </c>
      <c r="AU252" s="152" t="s">
        <v>96</v>
      </c>
      <c r="AV252" s="12" t="s">
        <v>96</v>
      </c>
      <c r="AW252" s="12" t="s">
        <v>42</v>
      </c>
      <c r="AX252" s="12" t="s">
        <v>87</v>
      </c>
      <c r="AY252" s="152" t="s">
        <v>183</v>
      </c>
    </row>
    <row r="253" spans="2:65" s="12" customFormat="1" ht="11.25">
      <c r="B253" s="150"/>
      <c r="D253" s="151" t="s">
        <v>192</v>
      </c>
      <c r="E253" s="152" t="s">
        <v>1</v>
      </c>
      <c r="F253" s="153" t="s">
        <v>413</v>
      </c>
      <c r="H253" s="154">
        <v>1</v>
      </c>
      <c r="I253" s="155"/>
      <c r="L253" s="150"/>
      <c r="M253" s="156"/>
      <c r="T253" s="157"/>
      <c r="AT253" s="152" t="s">
        <v>192</v>
      </c>
      <c r="AU253" s="152" t="s">
        <v>96</v>
      </c>
      <c r="AV253" s="12" t="s">
        <v>96</v>
      </c>
      <c r="AW253" s="12" t="s">
        <v>42</v>
      </c>
      <c r="AX253" s="12" t="s">
        <v>87</v>
      </c>
      <c r="AY253" s="152" t="s">
        <v>183</v>
      </c>
    </row>
    <row r="254" spans="2:65" s="14" customFormat="1" ht="11.25">
      <c r="B254" s="164"/>
      <c r="D254" s="151" t="s">
        <v>192</v>
      </c>
      <c r="E254" s="165" t="s">
        <v>1</v>
      </c>
      <c r="F254" s="166" t="s">
        <v>202</v>
      </c>
      <c r="H254" s="167">
        <v>2</v>
      </c>
      <c r="I254" s="168"/>
      <c r="L254" s="164"/>
      <c r="M254" s="169"/>
      <c r="T254" s="170"/>
      <c r="AT254" s="165" t="s">
        <v>192</v>
      </c>
      <c r="AU254" s="165" t="s">
        <v>96</v>
      </c>
      <c r="AV254" s="14" t="s">
        <v>203</v>
      </c>
      <c r="AW254" s="14" t="s">
        <v>42</v>
      </c>
      <c r="AX254" s="14" t="s">
        <v>94</v>
      </c>
      <c r="AY254" s="165" t="s">
        <v>183</v>
      </c>
    </row>
    <row r="255" spans="2:65" s="1" customFormat="1" ht="16.5" customHeight="1">
      <c r="B255" s="33"/>
      <c r="C255" s="137" t="s">
        <v>414</v>
      </c>
      <c r="D255" s="137" t="s">
        <v>185</v>
      </c>
      <c r="E255" s="138" t="s">
        <v>415</v>
      </c>
      <c r="F255" s="139" t="s">
        <v>416</v>
      </c>
      <c r="G255" s="140" t="s">
        <v>206</v>
      </c>
      <c r="H255" s="141">
        <v>1</v>
      </c>
      <c r="I255" s="142"/>
      <c r="J255" s="143">
        <f>ROUND(I255*H255,2)</f>
        <v>0</v>
      </c>
      <c r="K255" s="139" t="s">
        <v>189</v>
      </c>
      <c r="L255" s="33"/>
      <c r="M255" s="144" t="s">
        <v>1</v>
      </c>
      <c r="N255" s="145" t="s">
        <v>52</v>
      </c>
      <c r="P255" s="146">
        <f>O255*H255</f>
        <v>0</v>
      </c>
      <c r="Q255" s="146">
        <v>0</v>
      </c>
      <c r="R255" s="146">
        <f>Q255*H255</f>
        <v>0</v>
      </c>
      <c r="S255" s="146">
        <v>0</v>
      </c>
      <c r="T255" s="147">
        <f>S255*H255</f>
        <v>0</v>
      </c>
      <c r="AR255" s="148" t="s">
        <v>190</v>
      </c>
      <c r="AT255" s="148" t="s">
        <v>185</v>
      </c>
      <c r="AU255" s="148" t="s">
        <v>96</v>
      </c>
      <c r="AY255" s="17" t="s">
        <v>183</v>
      </c>
      <c r="BE255" s="149">
        <f>IF(N255="základní",J255,0)</f>
        <v>0</v>
      </c>
      <c r="BF255" s="149">
        <f>IF(N255="snížená",J255,0)</f>
        <v>0</v>
      </c>
      <c r="BG255" s="149">
        <f>IF(N255="zákl. přenesená",J255,0)</f>
        <v>0</v>
      </c>
      <c r="BH255" s="149">
        <f>IF(N255="sníž. přenesená",J255,0)</f>
        <v>0</v>
      </c>
      <c r="BI255" s="149">
        <f>IF(N255="nulová",J255,0)</f>
        <v>0</v>
      </c>
      <c r="BJ255" s="17" t="s">
        <v>94</v>
      </c>
      <c r="BK255" s="149">
        <f>ROUND(I255*H255,2)</f>
        <v>0</v>
      </c>
      <c r="BL255" s="17" t="s">
        <v>190</v>
      </c>
      <c r="BM255" s="148" t="s">
        <v>417</v>
      </c>
    </row>
    <row r="256" spans="2:65" s="12" customFormat="1" ht="11.25">
      <c r="B256" s="150"/>
      <c r="D256" s="151" t="s">
        <v>192</v>
      </c>
      <c r="E256" s="152" t="s">
        <v>1</v>
      </c>
      <c r="F256" s="153" t="s">
        <v>94</v>
      </c>
      <c r="H256" s="154">
        <v>1</v>
      </c>
      <c r="I256" s="155"/>
      <c r="L256" s="150"/>
      <c r="M256" s="156"/>
      <c r="T256" s="157"/>
      <c r="AT256" s="152" t="s">
        <v>192</v>
      </c>
      <c r="AU256" s="152" t="s">
        <v>96</v>
      </c>
      <c r="AV256" s="12" t="s">
        <v>96</v>
      </c>
      <c r="AW256" s="12" t="s">
        <v>42</v>
      </c>
      <c r="AX256" s="12" t="s">
        <v>94</v>
      </c>
      <c r="AY256" s="152" t="s">
        <v>183</v>
      </c>
    </row>
    <row r="257" spans="2:65" s="1" customFormat="1" ht="16.5" customHeight="1">
      <c r="B257" s="33"/>
      <c r="C257" s="137" t="s">
        <v>418</v>
      </c>
      <c r="D257" s="137" t="s">
        <v>185</v>
      </c>
      <c r="E257" s="138" t="s">
        <v>419</v>
      </c>
      <c r="F257" s="139" t="s">
        <v>420</v>
      </c>
      <c r="G257" s="140" t="s">
        <v>206</v>
      </c>
      <c r="H257" s="141">
        <v>21</v>
      </c>
      <c r="I257" s="142"/>
      <c r="J257" s="143">
        <f>ROUND(I257*H257,2)</f>
        <v>0</v>
      </c>
      <c r="K257" s="139" t="s">
        <v>189</v>
      </c>
      <c r="L257" s="33"/>
      <c r="M257" s="144" t="s">
        <v>1</v>
      </c>
      <c r="N257" s="145" t="s">
        <v>52</v>
      </c>
      <c r="P257" s="146">
        <f>O257*H257</f>
        <v>0</v>
      </c>
      <c r="Q257" s="146">
        <v>1.281E-2</v>
      </c>
      <c r="R257" s="146">
        <f>Q257*H257</f>
        <v>0.26901000000000003</v>
      </c>
      <c r="S257" s="146">
        <v>0</v>
      </c>
      <c r="T257" s="147">
        <f>S257*H257</f>
        <v>0</v>
      </c>
      <c r="AR257" s="148" t="s">
        <v>190</v>
      </c>
      <c r="AT257" s="148" t="s">
        <v>185</v>
      </c>
      <c r="AU257" s="148" t="s">
        <v>96</v>
      </c>
      <c r="AY257" s="17" t="s">
        <v>183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94</v>
      </c>
      <c r="BK257" s="149">
        <f>ROUND(I257*H257,2)</f>
        <v>0</v>
      </c>
      <c r="BL257" s="17" t="s">
        <v>190</v>
      </c>
      <c r="BM257" s="148" t="s">
        <v>421</v>
      </c>
    </row>
    <row r="258" spans="2:65" s="12" customFormat="1" ht="11.25">
      <c r="B258" s="150"/>
      <c r="D258" s="151" t="s">
        <v>192</v>
      </c>
      <c r="E258" s="152" t="s">
        <v>1</v>
      </c>
      <c r="F258" s="153" t="s">
        <v>422</v>
      </c>
      <c r="H258" s="154">
        <v>21</v>
      </c>
      <c r="I258" s="155"/>
      <c r="L258" s="150"/>
      <c r="M258" s="156"/>
      <c r="T258" s="157"/>
      <c r="AT258" s="152" t="s">
        <v>192</v>
      </c>
      <c r="AU258" s="152" t="s">
        <v>96</v>
      </c>
      <c r="AV258" s="12" t="s">
        <v>96</v>
      </c>
      <c r="AW258" s="12" t="s">
        <v>42</v>
      </c>
      <c r="AX258" s="12" t="s">
        <v>94</v>
      </c>
      <c r="AY258" s="152" t="s">
        <v>183</v>
      </c>
    </row>
    <row r="259" spans="2:65" s="1" customFormat="1" ht="16.5" customHeight="1">
      <c r="B259" s="33"/>
      <c r="C259" s="137" t="s">
        <v>423</v>
      </c>
      <c r="D259" s="137" t="s">
        <v>185</v>
      </c>
      <c r="E259" s="138" t="s">
        <v>424</v>
      </c>
      <c r="F259" s="139" t="s">
        <v>425</v>
      </c>
      <c r="G259" s="140" t="s">
        <v>206</v>
      </c>
      <c r="H259" s="141">
        <v>5</v>
      </c>
      <c r="I259" s="142"/>
      <c r="J259" s="143">
        <f>ROUND(I259*H259,2)</f>
        <v>0</v>
      </c>
      <c r="K259" s="139" t="s">
        <v>189</v>
      </c>
      <c r="L259" s="33"/>
      <c r="M259" s="144" t="s">
        <v>1</v>
      </c>
      <c r="N259" s="145" t="s">
        <v>52</v>
      </c>
      <c r="P259" s="146">
        <f>O259*H259</f>
        <v>0</v>
      </c>
      <c r="Q259" s="146">
        <v>2.1350000000000001E-2</v>
      </c>
      <c r="R259" s="146">
        <f>Q259*H259</f>
        <v>0.10675000000000001</v>
      </c>
      <c r="S259" s="146">
        <v>0</v>
      </c>
      <c r="T259" s="147">
        <f>S259*H259</f>
        <v>0</v>
      </c>
      <c r="AR259" s="148" t="s">
        <v>190</v>
      </c>
      <c r="AT259" s="148" t="s">
        <v>185</v>
      </c>
      <c r="AU259" s="148" t="s">
        <v>96</v>
      </c>
      <c r="AY259" s="17" t="s">
        <v>183</v>
      </c>
      <c r="BE259" s="149">
        <f>IF(N259="základní",J259,0)</f>
        <v>0</v>
      </c>
      <c r="BF259" s="149">
        <f>IF(N259="snížená",J259,0)</f>
        <v>0</v>
      </c>
      <c r="BG259" s="149">
        <f>IF(N259="zákl. přenesená",J259,0)</f>
        <v>0</v>
      </c>
      <c r="BH259" s="149">
        <f>IF(N259="sníž. přenesená",J259,0)</f>
        <v>0</v>
      </c>
      <c r="BI259" s="149">
        <f>IF(N259="nulová",J259,0)</f>
        <v>0</v>
      </c>
      <c r="BJ259" s="17" t="s">
        <v>94</v>
      </c>
      <c r="BK259" s="149">
        <f>ROUND(I259*H259,2)</f>
        <v>0</v>
      </c>
      <c r="BL259" s="17" t="s">
        <v>190</v>
      </c>
      <c r="BM259" s="148" t="s">
        <v>426</v>
      </c>
    </row>
    <row r="260" spans="2:65" s="12" customFormat="1" ht="11.25">
      <c r="B260" s="150"/>
      <c r="D260" s="151" t="s">
        <v>192</v>
      </c>
      <c r="E260" s="152" t="s">
        <v>1</v>
      </c>
      <c r="F260" s="153" t="s">
        <v>427</v>
      </c>
      <c r="H260" s="154">
        <v>5</v>
      </c>
      <c r="I260" s="155"/>
      <c r="L260" s="150"/>
      <c r="M260" s="156"/>
      <c r="T260" s="157"/>
      <c r="AT260" s="152" t="s">
        <v>192</v>
      </c>
      <c r="AU260" s="152" t="s">
        <v>96</v>
      </c>
      <c r="AV260" s="12" t="s">
        <v>96</v>
      </c>
      <c r="AW260" s="12" t="s">
        <v>42</v>
      </c>
      <c r="AX260" s="12" t="s">
        <v>94</v>
      </c>
      <c r="AY260" s="152" t="s">
        <v>183</v>
      </c>
    </row>
    <row r="261" spans="2:65" s="1" customFormat="1" ht="16.5" customHeight="1">
      <c r="B261" s="33"/>
      <c r="C261" s="137" t="s">
        <v>428</v>
      </c>
      <c r="D261" s="137" t="s">
        <v>185</v>
      </c>
      <c r="E261" s="138" t="s">
        <v>429</v>
      </c>
      <c r="F261" s="139" t="s">
        <v>430</v>
      </c>
      <c r="G261" s="140" t="s">
        <v>206</v>
      </c>
      <c r="H261" s="141">
        <v>1</v>
      </c>
      <c r="I261" s="142"/>
      <c r="J261" s="143">
        <f>ROUND(I261*H261,2)</f>
        <v>0</v>
      </c>
      <c r="K261" s="139" t="s">
        <v>189</v>
      </c>
      <c r="L261" s="33"/>
      <c r="M261" s="144" t="s">
        <v>1</v>
      </c>
      <c r="N261" s="145" t="s">
        <v>52</v>
      </c>
      <c r="P261" s="146">
        <f>O261*H261</f>
        <v>0</v>
      </c>
      <c r="Q261" s="146">
        <v>2.989E-2</v>
      </c>
      <c r="R261" s="146">
        <f>Q261*H261</f>
        <v>2.989E-2</v>
      </c>
      <c r="S261" s="146">
        <v>0</v>
      </c>
      <c r="T261" s="147">
        <f>S261*H261</f>
        <v>0</v>
      </c>
      <c r="AR261" s="148" t="s">
        <v>190</v>
      </c>
      <c r="AT261" s="148" t="s">
        <v>185</v>
      </c>
      <c r="AU261" s="148" t="s">
        <v>96</v>
      </c>
      <c r="AY261" s="17" t="s">
        <v>183</v>
      </c>
      <c r="BE261" s="149">
        <f>IF(N261="základní",J261,0)</f>
        <v>0</v>
      </c>
      <c r="BF261" s="149">
        <f>IF(N261="snížená",J261,0)</f>
        <v>0</v>
      </c>
      <c r="BG261" s="149">
        <f>IF(N261="zákl. přenesená",J261,0)</f>
        <v>0</v>
      </c>
      <c r="BH261" s="149">
        <f>IF(N261="sníž. přenesená",J261,0)</f>
        <v>0</v>
      </c>
      <c r="BI261" s="149">
        <f>IF(N261="nulová",J261,0)</f>
        <v>0</v>
      </c>
      <c r="BJ261" s="17" t="s">
        <v>94</v>
      </c>
      <c r="BK261" s="149">
        <f>ROUND(I261*H261,2)</f>
        <v>0</v>
      </c>
      <c r="BL261" s="17" t="s">
        <v>190</v>
      </c>
      <c r="BM261" s="148" t="s">
        <v>431</v>
      </c>
    </row>
    <row r="262" spans="2:65" s="12" customFormat="1" ht="11.25">
      <c r="B262" s="150"/>
      <c r="D262" s="151" t="s">
        <v>192</v>
      </c>
      <c r="E262" s="152" t="s">
        <v>1</v>
      </c>
      <c r="F262" s="153" t="s">
        <v>432</v>
      </c>
      <c r="H262" s="154">
        <v>1</v>
      </c>
      <c r="I262" s="155"/>
      <c r="L262" s="150"/>
      <c r="M262" s="156"/>
      <c r="T262" s="157"/>
      <c r="AT262" s="152" t="s">
        <v>192</v>
      </c>
      <c r="AU262" s="152" t="s">
        <v>96</v>
      </c>
      <c r="AV262" s="12" t="s">
        <v>96</v>
      </c>
      <c r="AW262" s="12" t="s">
        <v>42</v>
      </c>
      <c r="AX262" s="12" t="s">
        <v>94</v>
      </c>
      <c r="AY262" s="152" t="s">
        <v>183</v>
      </c>
    </row>
    <row r="263" spans="2:65" s="1" customFormat="1" ht="16.5" customHeight="1">
      <c r="B263" s="33"/>
      <c r="C263" s="137" t="s">
        <v>433</v>
      </c>
      <c r="D263" s="137" t="s">
        <v>185</v>
      </c>
      <c r="E263" s="138" t="s">
        <v>434</v>
      </c>
      <c r="F263" s="139" t="s">
        <v>435</v>
      </c>
      <c r="G263" s="140" t="s">
        <v>206</v>
      </c>
      <c r="H263" s="141">
        <v>1</v>
      </c>
      <c r="I263" s="142"/>
      <c r="J263" s="143">
        <f>ROUND(I263*H263,2)</f>
        <v>0</v>
      </c>
      <c r="K263" s="139" t="s">
        <v>189</v>
      </c>
      <c r="L263" s="33"/>
      <c r="M263" s="144" t="s">
        <v>1</v>
      </c>
      <c r="N263" s="145" t="s">
        <v>52</v>
      </c>
      <c r="P263" s="146">
        <f>O263*H263</f>
        <v>0</v>
      </c>
      <c r="Q263" s="146">
        <v>3.8429999999999999E-2</v>
      </c>
      <c r="R263" s="146">
        <f>Q263*H263</f>
        <v>3.8429999999999999E-2</v>
      </c>
      <c r="S263" s="146">
        <v>0</v>
      </c>
      <c r="T263" s="147">
        <f>S263*H263</f>
        <v>0</v>
      </c>
      <c r="AR263" s="148" t="s">
        <v>190</v>
      </c>
      <c r="AT263" s="148" t="s">
        <v>185</v>
      </c>
      <c r="AU263" s="148" t="s">
        <v>96</v>
      </c>
      <c r="AY263" s="17" t="s">
        <v>183</v>
      </c>
      <c r="BE263" s="149">
        <f>IF(N263="základní",J263,0)</f>
        <v>0</v>
      </c>
      <c r="BF263" s="149">
        <f>IF(N263="snížená",J263,0)</f>
        <v>0</v>
      </c>
      <c r="BG263" s="149">
        <f>IF(N263="zákl. přenesená",J263,0)</f>
        <v>0</v>
      </c>
      <c r="BH263" s="149">
        <f>IF(N263="sníž. přenesená",J263,0)</f>
        <v>0</v>
      </c>
      <c r="BI263" s="149">
        <f>IF(N263="nulová",J263,0)</f>
        <v>0</v>
      </c>
      <c r="BJ263" s="17" t="s">
        <v>94</v>
      </c>
      <c r="BK263" s="149">
        <f>ROUND(I263*H263,2)</f>
        <v>0</v>
      </c>
      <c r="BL263" s="17" t="s">
        <v>190</v>
      </c>
      <c r="BM263" s="148" t="s">
        <v>436</v>
      </c>
    </row>
    <row r="264" spans="2:65" s="12" customFormat="1" ht="11.25">
      <c r="B264" s="150"/>
      <c r="D264" s="151" t="s">
        <v>192</v>
      </c>
      <c r="E264" s="152" t="s">
        <v>1</v>
      </c>
      <c r="F264" s="153" t="s">
        <v>437</v>
      </c>
      <c r="H264" s="154">
        <v>1</v>
      </c>
      <c r="I264" s="155"/>
      <c r="L264" s="150"/>
      <c r="M264" s="156"/>
      <c r="T264" s="157"/>
      <c r="AT264" s="152" t="s">
        <v>192</v>
      </c>
      <c r="AU264" s="152" t="s">
        <v>96</v>
      </c>
      <c r="AV264" s="12" t="s">
        <v>96</v>
      </c>
      <c r="AW264" s="12" t="s">
        <v>42</v>
      </c>
      <c r="AX264" s="12" t="s">
        <v>94</v>
      </c>
      <c r="AY264" s="152" t="s">
        <v>183</v>
      </c>
    </row>
    <row r="265" spans="2:65" s="1" customFormat="1" ht="16.5" customHeight="1">
      <c r="B265" s="33"/>
      <c r="C265" s="137" t="s">
        <v>438</v>
      </c>
      <c r="D265" s="137" t="s">
        <v>185</v>
      </c>
      <c r="E265" s="138" t="s">
        <v>439</v>
      </c>
      <c r="F265" s="139" t="s">
        <v>440</v>
      </c>
      <c r="G265" s="140" t="s">
        <v>206</v>
      </c>
      <c r="H265" s="141">
        <v>6</v>
      </c>
      <c r="I265" s="142"/>
      <c r="J265" s="143">
        <f>ROUND(I265*H265,2)</f>
        <v>0</v>
      </c>
      <c r="K265" s="139" t="s">
        <v>189</v>
      </c>
      <c r="L265" s="33"/>
      <c r="M265" s="144" t="s">
        <v>1</v>
      </c>
      <c r="N265" s="145" t="s">
        <v>52</v>
      </c>
      <c r="P265" s="146">
        <f>O265*H265</f>
        <v>0</v>
      </c>
      <c r="Q265" s="146">
        <v>0</v>
      </c>
      <c r="R265" s="146">
        <f>Q265*H265</f>
        <v>0</v>
      </c>
      <c r="S265" s="146">
        <v>0</v>
      </c>
      <c r="T265" s="147">
        <f>S265*H265</f>
        <v>0</v>
      </c>
      <c r="AR265" s="148" t="s">
        <v>190</v>
      </c>
      <c r="AT265" s="148" t="s">
        <v>185</v>
      </c>
      <c r="AU265" s="148" t="s">
        <v>96</v>
      </c>
      <c r="AY265" s="17" t="s">
        <v>183</v>
      </c>
      <c r="BE265" s="149">
        <f>IF(N265="základní",J265,0)</f>
        <v>0</v>
      </c>
      <c r="BF265" s="149">
        <f>IF(N265="snížená",J265,0)</f>
        <v>0</v>
      </c>
      <c r="BG265" s="149">
        <f>IF(N265="zákl. přenesená",J265,0)</f>
        <v>0</v>
      </c>
      <c r="BH265" s="149">
        <f>IF(N265="sníž. přenesená",J265,0)</f>
        <v>0</v>
      </c>
      <c r="BI265" s="149">
        <f>IF(N265="nulová",J265,0)</f>
        <v>0</v>
      </c>
      <c r="BJ265" s="17" t="s">
        <v>94</v>
      </c>
      <c r="BK265" s="149">
        <f>ROUND(I265*H265,2)</f>
        <v>0</v>
      </c>
      <c r="BL265" s="17" t="s">
        <v>190</v>
      </c>
      <c r="BM265" s="148" t="s">
        <v>441</v>
      </c>
    </row>
    <row r="266" spans="2:65" s="12" customFormat="1" ht="11.25">
      <c r="B266" s="150"/>
      <c r="D266" s="151" t="s">
        <v>192</v>
      </c>
      <c r="E266" s="152" t="s">
        <v>1</v>
      </c>
      <c r="F266" s="153" t="s">
        <v>222</v>
      </c>
      <c r="H266" s="154">
        <v>6</v>
      </c>
      <c r="I266" s="155"/>
      <c r="L266" s="150"/>
      <c r="M266" s="156"/>
      <c r="T266" s="157"/>
      <c r="AT266" s="152" t="s">
        <v>192</v>
      </c>
      <c r="AU266" s="152" t="s">
        <v>96</v>
      </c>
      <c r="AV266" s="12" t="s">
        <v>96</v>
      </c>
      <c r="AW266" s="12" t="s">
        <v>42</v>
      </c>
      <c r="AX266" s="12" t="s">
        <v>94</v>
      </c>
      <c r="AY266" s="152" t="s">
        <v>183</v>
      </c>
    </row>
    <row r="267" spans="2:65" s="1" customFormat="1" ht="16.5" customHeight="1">
      <c r="B267" s="33"/>
      <c r="C267" s="137" t="s">
        <v>442</v>
      </c>
      <c r="D267" s="137" t="s">
        <v>185</v>
      </c>
      <c r="E267" s="138" t="s">
        <v>443</v>
      </c>
      <c r="F267" s="139" t="s">
        <v>444</v>
      </c>
      <c r="G267" s="140" t="s">
        <v>206</v>
      </c>
      <c r="H267" s="141">
        <v>10</v>
      </c>
      <c r="I267" s="142"/>
      <c r="J267" s="143">
        <f>ROUND(I267*H267,2)</f>
        <v>0</v>
      </c>
      <c r="K267" s="139" t="s">
        <v>189</v>
      </c>
      <c r="L267" s="33"/>
      <c r="M267" s="144" t="s">
        <v>1</v>
      </c>
      <c r="N267" s="145" t="s">
        <v>52</v>
      </c>
      <c r="P267" s="146">
        <f>O267*H267</f>
        <v>0</v>
      </c>
      <c r="Q267" s="146">
        <v>0</v>
      </c>
      <c r="R267" s="146">
        <f>Q267*H267</f>
        <v>0</v>
      </c>
      <c r="S267" s="146">
        <v>0</v>
      </c>
      <c r="T267" s="147">
        <f>S267*H267</f>
        <v>0</v>
      </c>
      <c r="AR267" s="148" t="s">
        <v>190</v>
      </c>
      <c r="AT267" s="148" t="s">
        <v>185</v>
      </c>
      <c r="AU267" s="148" t="s">
        <v>96</v>
      </c>
      <c r="AY267" s="17" t="s">
        <v>183</v>
      </c>
      <c r="BE267" s="149">
        <f>IF(N267="základní",J267,0)</f>
        <v>0</v>
      </c>
      <c r="BF267" s="149">
        <f>IF(N267="snížená",J267,0)</f>
        <v>0</v>
      </c>
      <c r="BG267" s="149">
        <f>IF(N267="zákl. přenesená",J267,0)</f>
        <v>0</v>
      </c>
      <c r="BH267" s="149">
        <f>IF(N267="sníž. přenesená",J267,0)</f>
        <v>0</v>
      </c>
      <c r="BI267" s="149">
        <f>IF(N267="nulová",J267,0)</f>
        <v>0</v>
      </c>
      <c r="BJ267" s="17" t="s">
        <v>94</v>
      </c>
      <c r="BK267" s="149">
        <f>ROUND(I267*H267,2)</f>
        <v>0</v>
      </c>
      <c r="BL267" s="17" t="s">
        <v>190</v>
      </c>
      <c r="BM267" s="148" t="s">
        <v>445</v>
      </c>
    </row>
    <row r="268" spans="2:65" s="12" customFormat="1" ht="11.25">
      <c r="B268" s="150"/>
      <c r="D268" s="151" t="s">
        <v>192</v>
      </c>
      <c r="E268" s="152" t="s">
        <v>1</v>
      </c>
      <c r="F268" s="153" t="s">
        <v>446</v>
      </c>
      <c r="H268" s="154">
        <v>10</v>
      </c>
      <c r="I268" s="155"/>
      <c r="L268" s="150"/>
      <c r="M268" s="156"/>
      <c r="T268" s="157"/>
      <c r="AT268" s="152" t="s">
        <v>192</v>
      </c>
      <c r="AU268" s="152" t="s">
        <v>96</v>
      </c>
      <c r="AV268" s="12" t="s">
        <v>96</v>
      </c>
      <c r="AW268" s="12" t="s">
        <v>42</v>
      </c>
      <c r="AX268" s="12" t="s">
        <v>94</v>
      </c>
      <c r="AY268" s="152" t="s">
        <v>183</v>
      </c>
    </row>
    <row r="269" spans="2:65" s="1" customFormat="1" ht="16.5" customHeight="1">
      <c r="B269" s="33"/>
      <c r="C269" s="137" t="s">
        <v>447</v>
      </c>
      <c r="D269" s="137" t="s">
        <v>185</v>
      </c>
      <c r="E269" s="138" t="s">
        <v>448</v>
      </c>
      <c r="F269" s="139" t="s">
        <v>449</v>
      </c>
      <c r="G269" s="140" t="s">
        <v>206</v>
      </c>
      <c r="H269" s="141">
        <v>10</v>
      </c>
      <c r="I269" s="142"/>
      <c r="J269" s="143">
        <f>ROUND(I269*H269,2)</f>
        <v>0</v>
      </c>
      <c r="K269" s="139" t="s">
        <v>189</v>
      </c>
      <c r="L269" s="33"/>
      <c r="M269" s="144" t="s">
        <v>1</v>
      </c>
      <c r="N269" s="145" t="s">
        <v>52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AR269" s="148" t="s">
        <v>190</v>
      </c>
      <c r="AT269" s="148" t="s">
        <v>185</v>
      </c>
      <c r="AU269" s="148" t="s">
        <v>96</v>
      </c>
      <c r="AY269" s="17" t="s">
        <v>183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7" t="s">
        <v>94</v>
      </c>
      <c r="BK269" s="149">
        <f>ROUND(I269*H269,2)</f>
        <v>0</v>
      </c>
      <c r="BL269" s="17" t="s">
        <v>190</v>
      </c>
      <c r="BM269" s="148" t="s">
        <v>450</v>
      </c>
    </row>
    <row r="270" spans="2:65" s="12" customFormat="1" ht="11.25">
      <c r="B270" s="150"/>
      <c r="D270" s="151" t="s">
        <v>192</v>
      </c>
      <c r="E270" s="152" t="s">
        <v>1</v>
      </c>
      <c r="F270" s="153" t="s">
        <v>451</v>
      </c>
      <c r="H270" s="154">
        <v>10</v>
      </c>
      <c r="I270" s="155"/>
      <c r="L270" s="150"/>
      <c r="M270" s="156"/>
      <c r="T270" s="157"/>
      <c r="AT270" s="152" t="s">
        <v>192</v>
      </c>
      <c r="AU270" s="152" t="s">
        <v>96</v>
      </c>
      <c r="AV270" s="12" t="s">
        <v>96</v>
      </c>
      <c r="AW270" s="12" t="s">
        <v>42</v>
      </c>
      <c r="AX270" s="12" t="s">
        <v>94</v>
      </c>
      <c r="AY270" s="152" t="s">
        <v>183</v>
      </c>
    </row>
    <row r="271" spans="2:65" s="1" customFormat="1" ht="16.5" customHeight="1">
      <c r="B271" s="33"/>
      <c r="C271" s="137" t="s">
        <v>452</v>
      </c>
      <c r="D271" s="137" t="s">
        <v>185</v>
      </c>
      <c r="E271" s="138" t="s">
        <v>453</v>
      </c>
      <c r="F271" s="139" t="s">
        <v>454</v>
      </c>
      <c r="G271" s="140" t="s">
        <v>206</v>
      </c>
      <c r="H271" s="141">
        <v>11</v>
      </c>
      <c r="I271" s="142"/>
      <c r="J271" s="143">
        <f>ROUND(I271*H271,2)</f>
        <v>0</v>
      </c>
      <c r="K271" s="139" t="s">
        <v>189</v>
      </c>
      <c r="L271" s="33"/>
      <c r="M271" s="144" t="s">
        <v>1</v>
      </c>
      <c r="N271" s="145" t="s">
        <v>52</v>
      </c>
      <c r="P271" s="146">
        <f>O271*H271</f>
        <v>0</v>
      </c>
      <c r="Q271" s="146">
        <v>0</v>
      </c>
      <c r="R271" s="146">
        <f>Q271*H271</f>
        <v>0</v>
      </c>
      <c r="S271" s="146">
        <v>0</v>
      </c>
      <c r="T271" s="147">
        <f>S271*H271</f>
        <v>0</v>
      </c>
      <c r="AR271" s="148" t="s">
        <v>190</v>
      </c>
      <c r="AT271" s="148" t="s">
        <v>185</v>
      </c>
      <c r="AU271" s="148" t="s">
        <v>96</v>
      </c>
      <c r="AY271" s="17" t="s">
        <v>183</v>
      </c>
      <c r="BE271" s="149">
        <f>IF(N271="základní",J271,0)</f>
        <v>0</v>
      </c>
      <c r="BF271" s="149">
        <f>IF(N271="snížená",J271,0)</f>
        <v>0</v>
      </c>
      <c r="BG271" s="149">
        <f>IF(N271="zákl. přenesená",J271,0)</f>
        <v>0</v>
      </c>
      <c r="BH271" s="149">
        <f>IF(N271="sníž. přenesená",J271,0)</f>
        <v>0</v>
      </c>
      <c r="BI271" s="149">
        <f>IF(N271="nulová",J271,0)</f>
        <v>0</v>
      </c>
      <c r="BJ271" s="17" t="s">
        <v>94</v>
      </c>
      <c r="BK271" s="149">
        <f>ROUND(I271*H271,2)</f>
        <v>0</v>
      </c>
      <c r="BL271" s="17" t="s">
        <v>190</v>
      </c>
      <c r="BM271" s="148" t="s">
        <v>455</v>
      </c>
    </row>
    <row r="272" spans="2:65" s="12" customFormat="1" ht="11.25">
      <c r="B272" s="150"/>
      <c r="D272" s="151" t="s">
        <v>192</v>
      </c>
      <c r="E272" s="152" t="s">
        <v>1</v>
      </c>
      <c r="F272" s="153" t="s">
        <v>456</v>
      </c>
      <c r="H272" s="154">
        <v>11</v>
      </c>
      <c r="I272" s="155"/>
      <c r="L272" s="150"/>
      <c r="M272" s="156"/>
      <c r="T272" s="157"/>
      <c r="AT272" s="152" t="s">
        <v>192</v>
      </c>
      <c r="AU272" s="152" t="s">
        <v>96</v>
      </c>
      <c r="AV272" s="12" t="s">
        <v>96</v>
      </c>
      <c r="AW272" s="12" t="s">
        <v>42</v>
      </c>
      <c r="AX272" s="12" t="s">
        <v>94</v>
      </c>
      <c r="AY272" s="152" t="s">
        <v>183</v>
      </c>
    </row>
    <row r="273" spans="2:65" s="1" customFormat="1" ht="16.5" customHeight="1">
      <c r="B273" s="33"/>
      <c r="C273" s="137" t="s">
        <v>457</v>
      </c>
      <c r="D273" s="137" t="s">
        <v>185</v>
      </c>
      <c r="E273" s="138" t="s">
        <v>458</v>
      </c>
      <c r="F273" s="139" t="s">
        <v>459</v>
      </c>
      <c r="G273" s="140" t="s">
        <v>206</v>
      </c>
      <c r="H273" s="141">
        <v>6</v>
      </c>
      <c r="I273" s="142"/>
      <c r="J273" s="143">
        <f>ROUND(I273*H273,2)</f>
        <v>0</v>
      </c>
      <c r="K273" s="139" t="s">
        <v>189</v>
      </c>
      <c r="L273" s="33"/>
      <c r="M273" s="144" t="s">
        <v>1</v>
      </c>
      <c r="N273" s="145" t="s">
        <v>52</v>
      </c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AR273" s="148" t="s">
        <v>190</v>
      </c>
      <c r="AT273" s="148" t="s">
        <v>185</v>
      </c>
      <c r="AU273" s="148" t="s">
        <v>96</v>
      </c>
      <c r="AY273" s="17" t="s">
        <v>183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7" t="s">
        <v>94</v>
      </c>
      <c r="BK273" s="149">
        <f>ROUND(I273*H273,2)</f>
        <v>0</v>
      </c>
      <c r="BL273" s="17" t="s">
        <v>190</v>
      </c>
      <c r="BM273" s="148" t="s">
        <v>460</v>
      </c>
    </row>
    <row r="274" spans="2:65" s="12" customFormat="1" ht="11.25">
      <c r="B274" s="150"/>
      <c r="D274" s="151" t="s">
        <v>192</v>
      </c>
      <c r="E274" s="152" t="s">
        <v>1</v>
      </c>
      <c r="F274" s="153" t="s">
        <v>203</v>
      </c>
      <c r="H274" s="154">
        <v>3</v>
      </c>
      <c r="I274" s="155"/>
      <c r="L274" s="150"/>
      <c r="M274" s="156"/>
      <c r="T274" s="157"/>
      <c r="AT274" s="152" t="s">
        <v>192</v>
      </c>
      <c r="AU274" s="152" t="s">
        <v>96</v>
      </c>
      <c r="AV274" s="12" t="s">
        <v>96</v>
      </c>
      <c r="AW274" s="12" t="s">
        <v>42</v>
      </c>
      <c r="AX274" s="12" t="s">
        <v>87</v>
      </c>
      <c r="AY274" s="152" t="s">
        <v>183</v>
      </c>
    </row>
    <row r="275" spans="2:65" s="12" customFormat="1" ht="11.25">
      <c r="B275" s="150"/>
      <c r="D275" s="151" t="s">
        <v>192</v>
      </c>
      <c r="E275" s="152" t="s">
        <v>1</v>
      </c>
      <c r="F275" s="153" t="s">
        <v>461</v>
      </c>
      <c r="H275" s="154">
        <v>3</v>
      </c>
      <c r="I275" s="155"/>
      <c r="L275" s="150"/>
      <c r="M275" s="156"/>
      <c r="T275" s="157"/>
      <c r="AT275" s="152" t="s">
        <v>192</v>
      </c>
      <c r="AU275" s="152" t="s">
        <v>96</v>
      </c>
      <c r="AV275" s="12" t="s">
        <v>96</v>
      </c>
      <c r="AW275" s="12" t="s">
        <v>42</v>
      </c>
      <c r="AX275" s="12" t="s">
        <v>87</v>
      </c>
      <c r="AY275" s="152" t="s">
        <v>183</v>
      </c>
    </row>
    <row r="276" spans="2:65" s="14" customFormat="1" ht="11.25">
      <c r="B276" s="164"/>
      <c r="D276" s="151" t="s">
        <v>192</v>
      </c>
      <c r="E276" s="165" t="s">
        <v>1</v>
      </c>
      <c r="F276" s="166" t="s">
        <v>202</v>
      </c>
      <c r="H276" s="167">
        <v>6</v>
      </c>
      <c r="I276" s="168"/>
      <c r="L276" s="164"/>
      <c r="M276" s="169"/>
      <c r="T276" s="170"/>
      <c r="AT276" s="165" t="s">
        <v>192</v>
      </c>
      <c r="AU276" s="165" t="s">
        <v>96</v>
      </c>
      <c r="AV276" s="14" t="s">
        <v>203</v>
      </c>
      <c r="AW276" s="14" t="s">
        <v>42</v>
      </c>
      <c r="AX276" s="14" t="s">
        <v>94</v>
      </c>
      <c r="AY276" s="165" t="s">
        <v>183</v>
      </c>
    </row>
    <row r="277" spans="2:65" s="1" customFormat="1" ht="16.5" customHeight="1">
      <c r="B277" s="33"/>
      <c r="C277" s="137" t="s">
        <v>462</v>
      </c>
      <c r="D277" s="137" t="s">
        <v>185</v>
      </c>
      <c r="E277" s="138" t="s">
        <v>463</v>
      </c>
      <c r="F277" s="139" t="s">
        <v>464</v>
      </c>
      <c r="G277" s="140" t="s">
        <v>206</v>
      </c>
      <c r="H277" s="141">
        <v>1</v>
      </c>
      <c r="I277" s="142"/>
      <c r="J277" s="143">
        <f>ROUND(I277*H277,2)</f>
        <v>0</v>
      </c>
      <c r="K277" s="139" t="s">
        <v>189</v>
      </c>
      <c r="L277" s="33"/>
      <c r="M277" s="144" t="s">
        <v>1</v>
      </c>
      <c r="N277" s="145" t="s">
        <v>52</v>
      </c>
      <c r="P277" s="146">
        <f>O277*H277</f>
        <v>0</v>
      </c>
      <c r="Q277" s="146">
        <v>0</v>
      </c>
      <c r="R277" s="146">
        <f>Q277*H277</f>
        <v>0</v>
      </c>
      <c r="S277" s="146">
        <v>0</v>
      </c>
      <c r="T277" s="147">
        <f>S277*H277</f>
        <v>0</v>
      </c>
      <c r="AR277" s="148" t="s">
        <v>190</v>
      </c>
      <c r="AT277" s="148" t="s">
        <v>185</v>
      </c>
      <c r="AU277" s="148" t="s">
        <v>96</v>
      </c>
      <c r="AY277" s="17" t="s">
        <v>183</v>
      </c>
      <c r="BE277" s="149">
        <f>IF(N277="základní",J277,0)</f>
        <v>0</v>
      </c>
      <c r="BF277" s="149">
        <f>IF(N277="snížená",J277,0)</f>
        <v>0</v>
      </c>
      <c r="BG277" s="149">
        <f>IF(N277="zákl. přenesená",J277,0)</f>
        <v>0</v>
      </c>
      <c r="BH277" s="149">
        <f>IF(N277="sníž. přenesená",J277,0)</f>
        <v>0</v>
      </c>
      <c r="BI277" s="149">
        <f>IF(N277="nulová",J277,0)</f>
        <v>0</v>
      </c>
      <c r="BJ277" s="17" t="s">
        <v>94</v>
      </c>
      <c r="BK277" s="149">
        <f>ROUND(I277*H277,2)</f>
        <v>0</v>
      </c>
      <c r="BL277" s="17" t="s">
        <v>190</v>
      </c>
      <c r="BM277" s="148" t="s">
        <v>465</v>
      </c>
    </row>
    <row r="278" spans="2:65" s="12" customFormat="1" ht="11.25">
      <c r="B278" s="150"/>
      <c r="D278" s="151" t="s">
        <v>192</v>
      </c>
      <c r="E278" s="152" t="s">
        <v>1</v>
      </c>
      <c r="F278" s="153" t="s">
        <v>466</v>
      </c>
      <c r="H278" s="154">
        <v>1</v>
      </c>
      <c r="I278" s="155"/>
      <c r="L278" s="150"/>
      <c r="M278" s="156"/>
      <c r="T278" s="157"/>
      <c r="AT278" s="152" t="s">
        <v>192</v>
      </c>
      <c r="AU278" s="152" t="s">
        <v>96</v>
      </c>
      <c r="AV278" s="12" t="s">
        <v>96</v>
      </c>
      <c r="AW278" s="12" t="s">
        <v>42</v>
      </c>
      <c r="AX278" s="12" t="s">
        <v>94</v>
      </c>
      <c r="AY278" s="152" t="s">
        <v>183</v>
      </c>
    </row>
    <row r="279" spans="2:65" s="1" customFormat="1" ht="16.5" customHeight="1">
      <c r="B279" s="33"/>
      <c r="C279" s="137" t="s">
        <v>467</v>
      </c>
      <c r="D279" s="137" t="s">
        <v>185</v>
      </c>
      <c r="E279" s="138" t="s">
        <v>468</v>
      </c>
      <c r="F279" s="139" t="s">
        <v>469</v>
      </c>
      <c r="G279" s="140" t="s">
        <v>206</v>
      </c>
      <c r="H279" s="141">
        <v>5</v>
      </c>
      <c r="I279" s="142"/>
      <c r="J279" s="143">
        <f>ROUND(I279*H279,2)</f>
        <v>0</v>
      </c>
      <c r="K279" s="139" t="s">
        <v>189</v>
      </c>
      <c r="L279" s="33"/>
      <c r="M279" s="144" t="s">
        <v>1</v>
      </c>
      <c r="N279" s="145" t="s">
        <v>52</v>
      </c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AR279" s="148" t="s">
        <v>190</v>
      </c>
      <c r="AT279" s="148" t="s">
        <v>185</v>
      </c>
      <c r="AU279" s="148" t="s">
        <v>96</v>
      </c>
      <c r="AY279" s="17" t="s">
        <v>183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94</v>
      </c>
      <c r="BK279" s="149">
        <f>ROUND(I279*H279,2)</f>
        <v>0</v>
      </c>
      <c r="BL279" s="17" t="s">
        <v>190</v>
      </c>
      <c r="BM279" s="148" t="s">
        <v>470</v>
      </c>
    </row>
    <row r="280" spans="2:65" s="12" customFormat="1" ht="11.25">
      <c r="B280" s="150"/>
      <c r="D280" s="151" t="s">
        <v>192</v>
      </c>
      <c r="E280" s="152" t="s">
        <v>1</v>
      </c>
      <c r="F280" s="153" t="s">
        <v>96</v>
      </c>
      <c r="H280" s="154">
        <v>2</v>
      </c>
      <c r="I280" s="155"/>
      <c r="L280" s="150"/>
      <c r="M280" s="156"/>
      <c r="T280" s="157"/>
      <c r="AT280" s="152" t="s">
        <v>192</v>
      </c>
      <c r="AU280" s="152" t="s">
        <v>96</v>
      </c>
      <c r="AV280" s="12" t="s">
        <v>96</v>
      </c>
      <c r="AW280" s="12" t="s">
        <v>42</v>
      </c>
      <c r="AX280" s="12" t="s">
        <v>87</v>
      </c>
      <c r="AY280" s="152" t="s">
        <v>183</v>
      </c>
    </row>
    <row r="281" spans="2:65" s="12" customFormat="1" ht="11.25">
      <c r="B281" s="150"/>
      <c r="D281" s="151" t="s">
        <v>192</v>
      </c>
      <c r="E281" s="152" t="s">
        <v>1</v>
      </c>
      <c r="F281" s="153" t="s">
        <v>471</v>
      </c>
      <c r="H281" s="154">
        <v>3</v>
      </c>
      <c r="I281" s="155"/>
      <c r="L281" s="150"/>
      <c r="M281" s="156"/>
      <c r="T281" s="157"/>
      <c r="AT281" s="152" t="s">
        <v>192</v>
      </c>
      <c r="AU281" s="152" t="s">
        <v>96</v>
      </c>
      <c r="AV281" s="12" t="s">
        <v>96</v>
      </c>
      <c r="AW281" s="12" t="s">
        <v>42</v>
      </c>
      <c r="AX281" s="12" t="s">
        <v>87</v>
      </c>
      <c r="AY281" s="152" t="s">
        <v>183</v>
      </c>
    </row>
    <row r="282" spans="2:65" s="14" customFormat="1" ht="11.25">
      <c r="B282" s="164"/>
      <c r="D282" s="151" t="s">
        <v>192</v>
      </c>
      <c r="E282" s="165" t="s">
        <v>1</v>
      </c>
      <c r="F282" s="166" t="s">
        <v>202</v>
      </c>
      <c r="H282" s="167">
        <v>5</v>
      </c>
      <c r="I282" s="168"/>
      <c r="L282" s="164"/>
      <c r="M282" s="169"/>
      <c r="T282" s="170"/>
      <c r="AT282" s="165" t="s">
        <v>192</v>
      </c>
      <c r="AU282" s="165" t="s">
        <v>96</v>
      </c>
      <c r="AV282" s="14" t="s">
        <v>203</v>
      </c>
      <c r="AW282" s="14" t="s">
        <v>42</v>
      </c>
      <c r="AX282" s="14" t="s">
        <v>94</v>
      </c>
      <c r="AY282" s="165" t="s">
        <v>183</v>
      </c>
    </row>
    <row r="283" spans="2:65" s="1" customFormat="1" ht="16.5" customHeight="1">
      <c r="B283" s="33"/>
      <c r="C283" s="137" t="s">
        <v>472</v>
      </c>
      <c r="D283" s="137" t="s">
        <v>185</v>
      </c>
      <c r="E283" s="138" t="s">
        <v>473</v>
      </c>
      <c r="F283" s="139" t="s">
        <v>474</v>
      </c>
      <c r="G283" s="140" t="s">
        <v>206</v>
      </c>
      <c r="H283" s="141">
        <v>1</v>
      </c>
      <c r="I283" s="142"/>
      <c r="J283" s="143">
        <f>ROUND(I283*H283,2)</f>
        <v>0</v>
      </c>
      <c r="K283" s="139" t="s">
        <v>189</v>
      </c>
      <c r="L283" s="33"/>
      <c r="M283" s="144" t="s">
        <v>1</v>
      </c>
      <c r="N283" s="145" t="s">
        <v>52</v>
      </c>
      <c r="P283" s="146">
        <f>O283*H283</f>
        <v>0</v>
      </c>
      <c r="Q283" s="146">
        <v>0</v>
      </c>
      <c r="R283" s="146">
        <f>Q283*H283</f>
        <v>0</v>
      </c>
      <c r="S283" s="146">
        <v>0</v>
      </c>
      <c r="T283" s="147">
        <f>S283*H283</f>
        <v>0</v>
      </c>
      <c r="AR283" s="148" t="s">
        <v>190</v>
      </c>
      <c r="AT283" s="148" t="s">
        <v>185</v>
      </c>
      <c r="AU283" s="148" t="s">
        <v>96</v>
      </c>
      <c r="AY283" s="17" t="s">
        <v>183</v>
      </c>
      <c r="BE283" s="149">
        <f>IF(N283="základní",J283,0)</f>
        <v>0</v>
      </c>
      <c r="BF283" s="149">
        <f>IF(N283="snížená",J283,0)</f>
        <v>0</v>
      </c>
      <c r="BG283" s="149">
        <f>IF(N283="zákl. přenesená",J283,0)</f>
        <v>0</v>
      </c>
      <c r="BH283" s="149">
        <f>IF(N283="sníž. přenesená",J283,0)</f>
        <v>0</v>
      </c>
      <c r="BI283" s="149">
        <f>IF(N283="nulová",J283,0)</f>
        <v>0</v>
      </c>
      <c r="BJ283" s="17" t="s">
        <v>94</v>
      </c>
      <c r="BK283" s="149">
        <f>ROUND(I283*H283,2)</f>
        <v>0</v>
      </c>
      <c r="BL283" s="17" t="s">
        <v>190</v>
      </c>
      <c r="BM283" s="148" t="s">
        <v>475</v>
      </c>
    </row>
    <row r="284" spans="2:65" s="12" customFormat="1" ht="11.25">
      <c r="B284" s="150"/>
      <c r="D284" s="151" t="s">
        <v>192</v>
      </c>
      <c r="E284" s="152" t="s">
        <v>1</v>
      </c>
      <c r="F284" s="153" t="s">
        <v>476</v>
      </c>
      <c r="H284" s="154">
        <v>1</v>
      </c>
      <c r="I284" s="155"/>
      <c r="L284" s="150"/>
      <c r="M284" s="156"/>
      <c r="T284" s="157"/>
      <c r="AT284" s="152" t="s">
        <v>192</v>
      </c>
      <c r="AU284" s="152" t="s">
        <v>96</v>
      </c>
      <c r="AV284" s="12" t="s">
        <v>96</v>
      </c>
      <c r="AW284" s="12" t="s">
        <v>42</v>
      </c>
      <c r="AX284" s="12" t="s">
        <v>94</v>
      </c>
      <c r="AY284" s="152" t="s">
        <v>183</v>
      </c>
    </row>
    <row r="285" spans="2:65" s="1" customFormat="1" ht="16.5" customHeight="1">
      <c r="B285" s="33"/>
      <c r="C285" s="137" t="s">
        <v>477</v>
      </c>
      <c r="D285" s="137" t="s">
        <v>185</v>
      </c>
      <c r="E285" s="138" t="s">
        <v>478</v>
      </c>
      <c r="F285" s="139" t="s">
        <v>479</v>
      </c>
      <c r="G285" s="140" t="s">
        <v>206</v>
      </c>
      <c r="H285" s="141">
        <v>1</v>
      </c>
      <c r="I285" s="142"/>
      <c r="J285" s="143">
        <f>ROUND(I285*H285,2)</f>
        <v>0</v>
      </c>
      <c r="K285" s="139" t="s">
        <v>189</v>
      </c>
      <c r="L285" s="33"/>
      <c r="M285" s="144" t="s">
        <v>1</v>
      </c>
      <c r="N285" s="145" t="s">
        <v>52</v>
      </c>
      <c r="P285" s="146">
        <f>O285*H285</f>
        <v>0</v>
      </c>
      <c r="Q285" s="146">
        <v>0</v>
      </c>
      <c r="R285" s="146">
        <f>Q285*H285</f>
        <v>0</v>
      </c>
      <c r="S285" s="146">
        <v>0</v>
      </c>
      <c r="T285" s="147">
        <f>S285*H285</f>
        <v>0</v>
      </c>
      <c r="AR285" s="148" t="s">
        <v>190</v>
      </c>
      <c r="AT285" s="148" t="s">
        <v>185</v>
      </c>
      <c r="AU285" s="148" t="s">
        <v>96</v>
      </c>
      <c r="AY285" s="17" t="s">
        <v>183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94</v>
      </c>
      <c r="BK285" s="149">
        <f>ROUND(I285*H285,2)</f>
        <v>0</v>
      </c>
      <c r="BL285" s="17" t="s">
        <v>190</v>
      </c>
      <c r="BM285" s="148" t="s">
        <v>480</v>
      </c>
    </row>
    <row r="286" spans="2:65" s="12" customFormat="1" ht="11.25">
      <c r="B286" s="150"/>
      <c r="D286" s="151" t="s">
        <v>192</v>
      </c>
      <c r="E286" s="152" t="s">
        <v>1</v>
      </c>
      <c r="F286" s="153" t="s">
        <v>94</v>
      </c>
      <c r="H286" s="154">
        <v>1</v>
      </c>
      <c r="I286" s="155"/>
      <c r="L286" s="150"/>
      <c r="M286" s="156"/>
      <c r="T286" s="157"/>
      <c r="AT286" s="152" t="s">
        <v>192</v>
      </c>
      <c r="AU286" s="152" t="s">
        <v>96</v>
      </c>
      <c r="AV286" s="12" t="s">
        <v>96</v>
      </c>
      <c r="AW286" s="12" t="s">
        <v>42</v>
      </c>
      <c r="AX286" s="12" t="s">
        <v>94</v>
      </c>
      <c r="AY286" s="152" t="s">
        <v>183</v>
      </c>
    </row>
    <row r="287" spans="2:65" s="1" customFormat="1" ht="16.5" customHeight="1">
      <c r="B287" s="33"/>
      <c r="C287" s="137" t="s">
        <v>481</v>
      </c>
      <c r="D287" s="137" t="s">
        <v>185</v>
      </c>
      <c r="E287" s="138" t="s">
        <v>482</v>
      </c>
      <c r="F287" s="139" t="s">
        <v>483</v>
      </c>
      <c r="G287" s="140" t="s">
        <v>206</v>
      </c>
      <c r="H287" s="141">
        <v>1</v>
      </c>
      <c r="I287" s="142"/>
      <c r="J287" s="143">
        <f>ROUND(I287*H287,2)</f>
        <v>0</v>
      </c>
      <c r="K287" s="139" t="s">
        <v>189</v>
      </c>
      <c r="L287" s="33"/>
      <c r="M287" s="144" t="s">
        <v>1</v>
      </c>
      <c r="N287" s="145" t="s">
        <v>52</v>
      </c>
      <c r="P287" s="146">
        <f>O287*H287</f>
        <v>0</v>
      </c>
      <c r="Q287" s="146">
        <v>0</v>
      </c>
      <c r="R287" s="146">
        <f>Q287*H287</f>
        <v>0</v>
      </c>
      <c r="S287" s="146">
        <v>0</v>
      </c>
      <c r="T287" s="147">
        <f>S287*H287</f>
        <v>0</v>
      </c>
      <c r="AR287" s="148" t="s">
        <v>190</v>
      </c>
      <c r="AT287" s="148" t="s">
        <v>185</v>
      </c>
      <c r="AU287" s="148" t="s">
        <v>96</v>
      </c>
      <c r="AY287" s="17" t="s">
        <v>183</v>
      </c>
      <c r="BE287" s="149">
        <f>IF(N287="základní",J287,0)</f>
        <v>0</v>
      </c>
      <c r="BF287" s="149">
        <f>IF(N287="snížená",J287,0)</f>
        <v>0</v>
      </c>
      <c r="BG287" s="149">
        <f>IF(N287="zákl. přenesená",J287,0)</f>
        <v>0</v>
      </c>
      <c r="BH287" s="149">
        <f>IF(N287="sníž. přenesená",J287,0)</f>
        <v>0</v>
      </c>
      <c r="BI287" s="149">
        <f>IF(N287="nulová",J287,0)</f>
        <v>0</v>
      </c>
      <c r="BJ287" s="17" t="s">
        <v>94</v>
      </c>
      <c r="BK287" s="149">
        <f>ROUND(I287*H287,2)</f>
        <v>0</v>
      </c>
      <c r="BL287" s="17" t="s">
        <v>190</v>
      </c>
      <c r="BM287" s="148" t="s">
        <v>484</v>
      </c>
    </row>
    <row r="288" spans="2:65" s="1" customFormat="1" ht="16.5" customHeight="1">
      <c r="B288" s="33"/>
      <c r="C288" s="137" t="s">
        <v>485</v>
      </c>
      <c r="D288" s="137" t="s">
        <v>185</v>
      </c>
      <c r="E288" s="138" t="s">
        <v>486</v>
      </c>
      <c r="F288" s="139" t="s">
        <v>487</v>
      </c>
      <c r="G288" s="140" t="s">
        <v>488</v>
      </c>
      <c r="H288" s="141">
        <v>0.44400000000000001</v>
      </c>
      <c r="I288" s="142"/>
      <c r="J288" s="143">
        <f>ROUND(I288*H288,2)</f>
        <v>0</v>
      </c>
      <c r="K288" s="139" t="s">
        <v>189</v>
      </c>
      <c r="L288" s="33"/>
      <c r="M288" s="171" t="s">
        <v>1</v>
      </c>
      <c r="N288" s="172" t="s">
        <v>52</v>
      </c>
      <c r="O288" s="173"/>
      <c r="P288" s="174">
        <f>O288*H288</f>
        <v>0</v>
      </c>
      <c r="Q288" s="174">
        <v>0</v>
      </c>
      <c r="R288" s="174">
        <f>Q288*H288</f>
        <v>0</v>
      </c>
      <c r="S288" s="174">
        <v>0</v>
      </c>
      <c r="T288" s="175">
        <f>S288*H288</f>
        <v>0</v>
      </c>
      <c r="AR288" s="148" t="s">
        <v>190</v>
      </c>
      <c r="AT288" s="148" t="s">
        <v>185</v>
      </c>
      <c r="AU288" s="148" t="s">
        <v>96</v>
      </c>
      <c r="AY288" s="17" t="s">
        <v>183</v>
      </c>
      <c r="BE288" s="149">
        <f>IF(N288="základní",J288,0)</f>
        <v>0</v>
      </c>
      <c r="BF288" s="149">
        <f>IF(N288="snížená",J288,0)</f>
        <v>0</v>
      </c>
      <c r="BG288" s="149">
        <f>IF(N288="zákl. přenesená",J288,0)</f>
        <v>0</v>
      </c>
      <c r="BH288" s="149">
        <f>IF(N288="sníž. přenesená",J288,0)</f>
        <v>0</v>
      </c>
      <c r="BI288" s="149">
        <f>IF(N288="nulová",J288,0)</f>
        <v>0</v>
      </c>
      <c r="BJ288" s="17" t="s">
        <v>94</v>
      </c>
      <c r="BK288" s="149">
        <f>ROUND(I288*H288,2)</f>
        <v>0</v>
      </c>
      <c r="BL288" s="17" t="s">
        <v>190</v>
      </c>
      <c r="BM288" s="148" t="s">
        <v>489</v>
      </c>
    </row>
    <row r="289" spans="2:12" s="1" customFormat="1" ht="6.95" customHeight="1">
      <c r="B289" s="45"/>
      <c r="C289" s="46"/>
      <c r="D289" s="46"/>
      <c r="E289" s="46"/>
      <c r="F289" s="46"/>
      <c r="G289" s="46"/>
      <c r="H289" s="46"/>
      <c r="I289" s="46"/>
      <c r="J289" s="46"/>
      <c r="K289" s="46"/>
      <c r="L289" s="33"/>
    </row>
  </sheetData>
  <sheetProtection algorithmName="SHA-512" hashValue="rz8K3Gnn8M/w2M2UTx7O+Gr+dVxEoRFmcolfm7rOKZqqXG3PbEnPku5yx1jLXW4JWEhQpj/KIIAfeK4jRsjmXQ==" saltValue="FenJiZM58yhg1wQYMTUNoqEgJjz8NY3hxxuWYZgiVReLRNEINYPwhlwSM3/07xAZZOrwySTlEkjFSIZz7obQ5A==" spinCount="100000" sheet="1" objects="1" scenarios="1" formatColumns="0" formatRows="0" autoFilter="0"/>
  <autoFilter ref="C121:K288" xr:uid="{00000000-0009-0000-0000-000001000000}"/>
  <mergeCells count="12">
    <mergeCell ref="E114:H114"/>
    <mergeCell ref="L2:V2"/>
    <mergeCell ref="E85:H85"/>
    <mergeCell ref="E87:H87"/>
    <mergeCell ref="E89:H89"/>
    <mergeCell ref="E110:H110"/>
    <mergeCell ref="E112:H11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9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104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159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490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</v>
      </c>
      <c r="I13" s="27" t="s">
        <v>20</v>
      </c>
      <c r="J13" s="25" t="s">
        <v>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ROUND((SUM(BE123:BE197)),  2)</f>
        <v>0</v>
      </c>
      <c r="I35" s="97">
        <v>0.21</v>
      </c>
      <c r="J35" s="87">
        <f>ROUND(((SUM(BE123:BE197))*I35),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ROUND((SUM(BF123:BF197)),  2)</f>
        <v>0</v>
      </c>
      <c r="I36" s="97">
        <v>0.15</v>
      </c>
      <c r="J36" s="87">
        <f>ROUND(((SUM(BF123:BF197))*I36),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ROUND((SUM(BG123:BG197)),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ROUND((SUM(BH123:BH197)),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ROUND((SUM(BI123:BI197)),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159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>SO 01.2 - Přesadba stromů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J123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491</v>
      </c>
      <c r="E99" s="111"/>
      <c r="F99" s="111"/>
      <c r="G99" s="111"/>
      <c r="H99" s="111"/>
      <c r="I99" s="111"/>
      <c r="J99" s="112">
        <f>J124</f>
        <v>0</v>
      </c>
      <c r="L99" s="109"/>
    </row>
    <row r="100" spans="2:47" s="9" customFormat="1" ht="19.899999999999999" customHeight="1">
      <c r="B100" s="113"/>
      <c r="D100" s="114" t="s">
        <v>492</v>
      </c>
      <c r="E100" s="115"/>
      <c r="F100" s="115"/>
      <c r="G100" s="115"/>
      <c r="H100" s="115"/>
      <c r="I100" s="115"/>
      <c r="J100" s="116">
        <f>J125</f>
        <v>0</v>
      </c>
      <c r="L100" s="113"/>
    </row>
    <row r="101" spans="2:47" s="9" customFormat="1" ht="19.899999999999999" customHeight="1">
      <c r="B101" s="113"/>
      <c r="D101" s="114" t="s">
        <v>493</v>
      </c>
      <c r="E101" s="115"/>
      <c r="F101" s="115"/>
      <c r="G101" s="115"/>
      <c r="H101" s="115"/>
      <c r="I101" s="115"/>
      <c r="J101" s="116">
        <f>J179</f>
        <v>0</v>
      </c>
      <c r="L101" s="113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169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5" t="str">
        <f>E7</f>
        <v>VEŘEJNÉ PROSTRANSTVÍ POD ŘEČKOVICKÝM HŘBITOVEM</v>
      </c>
      <c r="F111" s="246"/>
      <c r="G111" s="246"/>
      <c r="H111" s="246"/>
      <c r="L111" s="33"/>
    </row>
    <row r="112" spans="2:47" ht="12" customHeight="1">
      <c r="B112" s="20"/>
      <c r="C112" s="27" t="s">
        <v>158</v>
      </c>
      <c r="L112" s="20"/>
    </row>
    <row r="113" spans="2:65" s="1" customFormat="1" ht="16.5" customHeight="1">
      <c r="B113" s="33"/>
      <c r="E113" s="245" t="s">
        <v>159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160</v>
      </c>
      <c r="L114" s="33"/>
    </row>
    <row r="115" spans="2:65" s="1" customFormat="1" ht="16.5" customHeight="1">
      <c r="B115" s="33"/>
      <c r="E115" s="208" t="str">
        <f>E11</f>
        <v>SO 01.2 - Přesadba stromů</v>
      </c>
      <c r="F115" s="247"/>
      <c r="G115" s="247"/>
      <c r="H115" s="247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Brno - Řečkovice</v>
      </c>
      <c r="I117" s="27" t="s">
        <v>24</v>
      </c>
      <c r="J117" s="53" t="str">
        <f>IF(J14="","",J14)</f>
        <v>18. 8. 2023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Statutární město Brno, měst.č.Řečkovice-Mokrá hora</v>
      </c>
      <c r="I119" s="27" t="s">
        <v>38</v>
      </c>
      <c r="J119" s="31" t="str">
        <f>E23</f>
        <v>Ateliér zahradní a krajin.architektury Z.Sendler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7"/>
      <c r="C122" s="118" t="s">
        <v>170</v>
      </c>
      <c r="D122" s="119" t="s">
        <v>72</v>
      </c>
      <c r="E122" s="119" t="s">
        <v>68</v>
      </c>
      <c r="F122" s="119" t="s">
        <v>69</v>
      </c>
      <c r="G122" s="119" t="s">
        <v>171</v>
      </c>
      <c r="H122" s="119" t="s">
        <v>172</v>
      </c>
      <c r="I122" s="119" t="s">
        <v>173</v>
      </c>
      <c r="J122" s="119" t="s">
        <v>164</v>
      </c>
      <c r="K122" s="120" t="s">
        <v>174</v>
      </c>
      <c r="L122" s="117"/>
      <c r="M122" s="60" t="s">
        <v>1</v>
      </c>
      <c r="N122" s="61" t="s">
        <v>51</v>
      </c>
      <c r="O122" s="61" t="s">
        <v>175</v>
      </c>
      <c r="P122" s="61" t="s">
        <v>176</v>
      </c>
      <c r="Q122" s="61" t="s">
        <v>177</v>
      </c>
      <c r="R122" s="61" t="s">
        <v>178</v>
      </c>
      <c r="S122" s="61" t="s">
        <v>179</v>
      </c>
      <c r="T122" s="62" t="s">
        <v>180</v>
      </c>
    </row>
    <row r="123" spans="2:65" s="1" customFormat="1" ht="22.9" customHeight="1">
      <c r="B123" s="33"/>
      <c r="C123" s="65" t="s">
        <v>181</v>
      </c>
      <c r="J123" s="121">
        <f>BK123</f>
        <v>0</v>
      </c>
      <c r="L123" s="33"/>
      <c r="M123" s="63"/>
      <c r="N123" s="54"/>
      <c r="O123" s="54"/>
      <c r="P123" s="122">
        <f>P124</f>
        <v>0</v>
      </c>
      <c r="Q123" s="54"/>
      <c r="R123" s="122">
        <f>R124</f>
        <v>2.3294179999999995</v>
      </c>
      <c r="S123" s="54"/>
      <c r="T123" s="123">
        <f>T124</f>
        <v>0</v>
      </c>
      <c r="AT123" s="17" t="s">
        <v>86</v>
      </c>
      <c r="AU123" s="17" t="s">
        <v>166</v>
      </c>
      <c r="BK123" s="124">
        <f>BK124</f>
        <v>0</v>
      </c>
    </row>
    <row r="124" spans="2:65" s="11" customFormat="1" ht="25.9" customHeight="1">
      <c r="B124" s="125"/>
      <c r="D124" s="126" t="s">
        <v>86</v>
      </c>
      <c r="E124" s="127" t="s">
        <v>182</v>
      </c>
      <c r="F124" s="127" t="s">
        <v>494</v>
      </c>
      <c r="I124" s="128"/>
      <c r="J124" s="129">
        <f>BK124</f>
        <v>0</v>
      </c>
      <c r="L124" s="125"/>
      <c r="M124" s="130"/>
      <c r="P124" s="131">
        <f>P125+P179</f>
        <v>0</v>
      </c>
      <c r="R124" s="131">
        <f>R125+R179</f>
        <v>2.3294179999999995</v>
      </c>
      <c r="T124" s="132">
        <f>T125+T179</f>
        <v>0</v>
      </c>
      <c r="AR124" s="126" t="s">
        <v>94</v>
      </c>
      <c r="AT124" s="133" t="s">
        <v>86</v>
      </c>
      <c r="AU124" s="133" t="s">
        <v>87</v>
      </c>
      <c r="AY124" s="126" t="s">
        <v>183</v>
      </c>
      <c r="BK124" s="134">
        <f>BK125+BK179</f>
        <v>0</v>
      </c>
    </row>
    <row r="125" spans="2:65" s="11" customFormat="1" ht="22.9" customHeight="1">
      <c r="B125" s="125"/>
      <c r="D125" s="126" t="s">
        <v>86</v>
      </c>
      <c r="E125" s="135" t="s">
        <v>495</v>
      </c>
      <c r="F125" s="135" t="s">
        <v>496</v>
      </c>
      <c r="I125" s="128"/>
      <c r="J125" s="136">
        <f>BK125</f>
        <v>0</v>
      </c>
      <c r="L125" s="125"/>
      <c r="M125" s="130"/>
      <c r="P125" s="131">
        <f>SUM(P126:P178)</f>
        <v>0</v>
      </c>
      <c r="R125" s="131">
        <f>SUM(R126:R178)</f>
        <v>2.3291579999999996</v>
      </c>
      <c r="T125" s="132">
        <f>SUM(T126:T178)</f>
        <v>0</v>
      </c>
      <c r="AR125" s="126" t="s">
        <v>94</v>
      </c>
      <c r="AT125" s="133" t="s">
        <v>86</v>
      </c>
      <c r="AU125" s="133" t="s">
        <v>94</v>
      </c>
      <c r="AY125" s="126" t="s">
        <v>183</v>
      </c>
      <c r="BK125" s="134">
        <f>SUM(BK126:BK178)</f>
        <v>0</v>
      </c>
    </row>
    <row r="126" spans="2:65" s="1" customFormat="1" ht="16.5" customHeight="1">
      <c r="B126" s="33"/>
      <c r="C126" s="137" t="s">
        <v>94</v>
      </c>
      <c r="D126" s="137" t="s">
        <v>185</v>
      </c>
      <c r="E126" s="138" t="s">
        <v>497</v>
      </c>
      <c r="F126" s="139" t="s">
        <v>498</v>
      </c>
      <c r="G126" s="140" t="s">
        <v>206</v>
      </c>
      <c r="H126" s="141">
        <v>13</v>
      </c>
      <c r="I126" s="142"/>
      <c r="J126" s="143">
        <f>ROUND(I126*H126,2)</f>
        <v>0</v>
      </c>
      <c r="K126" s="139" t="s">
        <v>189</v>
      </c>
      <c r="L126" s="33"/>
      <c r="M126" s="144" t="s">
        <v>1</v>
      </c>
      <c r="N126" s="145" t="s">
        <v>52</v>
      </c>
      <c r="P126" s="146">
        <f>O126*H126</f>
        <v>0</v>
      </c>
      <c r="Q126" s="146">
        <v>1.2800000000000001E-3</v>
      </c>
      <c r="R126" s="146">
        <f>Q126*H126</f>
        <v>1.6640000000000002E-2</v>
      </c>
      <c r="S126" s="146">
        <v>0</v>
      </c>
      <c r="T126" s="147">
        <f>S126*H126</f>
        <v>0</v>
      </c>
      <c r="AR126" s="148" t="s">
        <v>190</v>
      </c>
      <c r="AT126" s="148" t="s">
        <v>185</v>
      </c>
      <c r="AU126" s="148" t="s">
        <v>96</v>
      </c>
      <c r="AY126" s="17" t="s">
        <v>183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94</v>
      </c>
      <c r="BK126" s="149">
        <f>ROUND(I126*H126,2)</f>
        <v>0</v>
      </c>
      <c r="BL126" s="17" t="s">
        <v>190</v>
      </c>
      <c r="BM126" s="148" t="s">
        <v>499</v>
      </c>
    </row>
    <row r="127" spans="2:65" s="12" customFormat="1" ht="11.25">
      <c r="B127" s="150"/>
      <c r="D127" s="151" t="s">
        <v>192</v>
      </c>
      <c r="E127" s="152" t="s">
        <v>1</v>
      </c>
      <c r="F127" s="153" t="s">
        <v>500</v>
      </c>
      <c r="H127" s="154">
        <v>13</v>
      </c>
      <c r="I127" s="155"/>
      <c r="L127" s="150"/>
      <c r="M127" s="156"/>
      <c r="T127" s="157"/>
      <c r="AT127" s="152" t="s">
        <v>192</v>
      </c>
      <c r="AU127" s="152" t="s">
        <v>96</v>
      </c>
      <c r="AV127" s="12" t="s">
        <v>96</v>
      </c>
      <c r="AW127" s="12" t="s">
        <v>42</v>
      </c>
      <c r="AX127" s="12" t="s">
        <v>94</v>
      </c>
      <c r="AY127" s="152" t="s">
        <v>183</v>
      </c>
    </row>
    <row r="128" spans="2:65" s="1" customFormat="1" ht="24.2" customHeight="1">
      <c r="B128" s="33"/>
      <c r="C128" s="137" t="s">
        <v>96</v>
      </c>
      <c r="D128" s="137" t="s">
        <v>185</v>
      </c>
      <c r="E128" s="138" t="s">
        <v>501</v>
      </c>
      <c r="F128" s="139" t="s">
        <v>502</v>
      </c>
      <c r="G128" s="140" t="s">
        <v>488</v>
      </c>
      <c r="H128" s="141">
        <v>11.375</v>
      </c>
      <c r="I128" s="142"/>
      <c r="J128" s="143">
        <f>ROUND(I128*H128,2)</f>
        <v>0</v>
      </c>
      <c r="K128" s="139" t="s">
        <v>230</v>
      </c>
      <c r="L128" s="33"/>
      <c r="M128" s="144" t="s">
        <v>1</v>
      </c>
      <c r="N128" s="145" t="s">
        <v>52</v>
      </c>
      <c r="P128" s="146">
        <f>O128*H128</f>
        <v>0</v>
      </c>
      <c r="Q128" s="146">
        <v>0</v>
      </c>
      <c r="R128" s="146">
        <f>Q128*H128</f>
        <v>0</v>
      </c>
      <c r="S128" s="146">
        <v>0</v>
      </c>
      <c r="T128" s="147">
        <f>S128*H128</f>
        <v>0</v>
      </c>
      <c r="AR128" s="148" t="s">
        <v>190</v>
      </c>
      <c r="AT128" s="148" t="s">
        <v>185</v>
      </c>
      <c r="AU128" s="148" t="s">
        <v>96</v>
      </c>
      <c r="AY128" s="17" t="s">
        <v>183</v>
      </c>
      <c r="BE128" s="149">
        <f>IF(N128="základní",J128,0)</f>
        <v>0</v>
      </c>
      <c r="BF128" s="149">
        <f>IF(N128="snížená",J128,0)</f>
        <v>0</v>
      </c>
      <c r="BG128" s="149">
        <f>IF(N128="zákl. přenesená",J128,0)</f>
        <v>0</v>
      </c>
      <c r="BH128" s="149">
        <f>IF(N128="sníž. přenesená",J128,0)</f>
        <v>0</v>
      </c>
      <c r="BI128" s="149">
        <f>IF(N128="nulová",J128,0)</f>
        <v>0</v>
      </c>
      <c r="BJ128" s="17" t="s">
        <v>94</v>
      </c>
      <c r="BK128" s="149">
        <f>ROUND(I128*H128,2)</f>
        <v>0</v>
      </c>
      <c r="BL128" s="17" t="s">
        <v>190</v>
      </c>
      <c r="BM128" s="148" t="s">
        <v>503</v>
      </c>
    </row>
    <row r="129" spans="2:65" s="13" customFormat="1" ht="11.25">
      <c r="B129" s="158"/>
      <c r="D129" s="151" t="s">
        <v>192</v>
      </c>
      <c r="E129" s="159" t="s">
        <v>1</v>
      </c>
      <c r="F129" s="160" t="s">
        <v>197</v>
      </c>
      <c r="H129" s="159" t="s">
        <v>1</v>
      </c>
      <c r="I129" s="161"/>
      <c r="L129" s="158"/>
      <c r="M129" s="162"/>
      <c r="T129" s="163"/>
      <c r="AT129" s="159" t="s">
        <v>192</v>
      </c>
      <c r="AU129" s="159" t="s">
        <v>96</v>
      </c>
      <c r="AV129" s="13" t="s">
        <v>94</v>
      </c>
      <c r="AW129" s="13" t="s">
        <v>42</v>
      </c>
      <c r="AX129" s="13" t="s">
        <v>87</v>
      </c>
      <c r="AY129" s="159" t="s">
        <v>183</v>
      </c>
    </row>
    <row r="130" spans="2:65" s="13" customFormat="1" ht="11.25">
      <c r="B130" s="158"/>
      <c r="D130" s="151" t="s">
        <v>192</v>
      </c>
      <c r="E130" s="159" t="s">
        <v>1</v>
      </c>
      <c r="F130" s="160" t="s">
        <v>504</v>
      </c>
      <c r="H130" s="159" t="s">
        <v>1</v>
      </c>
      <c r="I130" s="161"/>
      <c r="L130" s="158"/>
      <c r="M130" s="162"/>
      <c r="T130" s="163"/>
      <c r="AT130" s="159" t="s">
        <v>192</v>
      </c>
      <c r="AU130" s="159" t="s">
        <v>96</v>
      </c>
      <c r="AV130" s="13" t="s">
        <v>94</v>
      </c>
      <c r="AW130" s="13" t="s">
        <v>42</v>
      </c>
      <c r="AX130" s="13" t="s">
        <v>87</v>
      </c>
      <c r="AY130" s="159" t="s">
        <v>183</v>
      </c>
    </row>
    <row r="131" spans="2:65" s="13" customFormat="1" ht="22.5">
      <c r="B131" s="158"/>
      <c r="D131" s="151" t="s">
        <v>192</v>
      </c>
      <c r="E131" s="159" t="s">
        <v>1</v>
      </c>
      <c r="F131" s="160" t="s">
        <v>505</v>
      </c>
      <c r="H131" s="159" t="s">
        <v>1</v>
      </c>
      <c r="I131" s="161"/>
      <c r="L131" s="158"/>
      <c r="M131" s="162"/>
      <c r="T131" s="163"/>
      <c r="AT131" s="159" t="s">
        <v>192</v>
      </c>
      <c r="AU131" s="159" t="s">
        <v>96</v>
      </c>
      <c r="AV131" s="13" t="s">
        <v>94</v>
      </c>
      <c r="AW131" s="13" t="s">
        <v>42</v>
      </c>
      <c r="AX131" s="13" t="s">
        <v>87</v>
      </c>
      <c r="AY131" s="159" t="s">
        <v>183</v>
      </c>
    </row>
    <row r="132" spans="2:65" s="12" customFormat="1" ht="11.25">
      <c r="B132" s="150"/>
      <c r="D132" s="151" t="s">
        <v>192</v>
      </c>
      <c r="E132" s="152" t="s">
        <v>1</v>
      </c>
      <c r="F132" s="153" t="s">
        <v>506</v>
      </c>
      <c r="H132" s="154">
        <v>11.375</v>
      </c>
      <c r="I132" s="155"/>
      <c r="L132" s="150"/>
      <c r="M132" s="156"/>
      <c r="T132" s="157"/>
      <c r="AT132" s="152" t="s">
        <v>192</v>
      </c>
      <c r="AU132" s="152" t="s">
        <v>96</v>
      </c>
      <c r="AV132" s="12" t="s">
        <v>96</v>
      </c>
      <c r="AW132" s="12" t="s">
        <v>42</v>
      </c>
      <c r="AX132" s="12" t="s">
        <v>87</v>
      </c>
      <c r="AY132" s="152" t="s">
        <v>183</v>
      </c>
    </row>
    <row r="133" spans="2:65" s="14" customFormat="1" ht="11.25">
      <c r="B133" s="164"/>
      <c r="D133" s="151" t="s">
        <v>192</v>
      </c>
      <c r="E133" s="165" t="s">
        <v>1</v>
      </c>
      <c r="F133" s="166" t="s">
        <v>202</v>
      </c>
      <c r="H133" s="167">
        <v>11.375</v>
      </c>
      <c r="I133" s="168"/>
      <c r="L133" s="164"/>
      <c r="M133" s="169"/>
      <c r="T133" s="170"/>
      <c r="AT133" s="165" t="s">
        <v>192</v>
      </c>
      <c r="AU133" s="165" t="s">
        <v>96</v>
      </c>
      <c r="AV133" s="14" t="s">
        <v>203</v>
      </c>
      <c r="AW133" s="14" t="s">
        <v>42</v>
      </c>
      <c r="AX133" s="14" t="s">
        <v>94</v>
      </c>
      <c r="AY133" s="165" t="s">
        <v>183</v>
      </c>
    </row>
    <row r="134" spans="2:65" s="1" customFormat="1" ht="21.75" customHeight="1">
      <c r="B134" s="33"/>
      <c r="C134" s="137" t="s">
        <v>203</v>
      </c>
      <c r="D134" s="137" t="s">
        <v>185</v>
      </c>
      <c r="E134" s="138" t="s">
        <v>507</v>
      </c>
      <c r="F134" s="139" t="s">
        <v>508</v>
      </c>
      <c r="G134" s="140" t="s">
        <v>206</v>
      </c>
      <c r="H134" s="141">
        <v>13</v>
      </c>
      <c r="I134" s="142"/>
      <c r="J134" s="143">
        <f>ROUND(I134*H134,2)</f>
        <v>0</v>
      </c>
      <c r="K134" s="139" t="s">
        <v>189</v>
      </c>
      <c r="L134" s="33"/>
      <c r="M134" s="144" t="s">
        <v>1</v>
      </c>
      <c r="N134" s="145" t="s">
        <v>52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190</v>
      </c>
      <c r="AT134" s="148" t="s">
        <v>185</v>
      </c>
      <c r="AU134" s="148" t="s">
        <v>96</v>
      </c>
      <c r="AY134" s="17" t="s">
        <v>183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94</v>
      </c>
      <c r="BK134" s="149">
        <f>ROUND(I134*H134,2)</f>
        <v>0</v>
      </c>
      <c r="BL134" s="17" t="s">
        <v>190</v>
      </c>
      <c r="BM134" s="148" t="s">
        <v>509</v>
      </c>
    </row>
    <row r="135" spans="2:65" s="12" customFormat="1" ht="11.25">
      <c r="B135" s="150"/>
      <c r="D135" s="151" t="s">
        <v>192</v>
      </c>
      <c r="E135" s="152" t="s">
        <v>1</v>
      </c>
      <c r="F135" s="153" t="s">
        <v>510</v>
      </c>
      <c r="H135" s="154">
        <v>13</v>
      </c>
      <c r="I135" s="155"/>
      <c r="L135" s="150"/>
      <c r="M135" s="156"/>
      <c r="T135" s="157"/>
      <c r="AT135" s="152" t="s">
        <v>192</v>
      </c>
      <c r="AU135" s="152" t="s">
        <v>96</v>
      </c>
      <c r="AV135" s="12" t="s">
        <v>96</v>
      </c>
      <c r="AW135" s="12" t="s">
        <v>42</v>
      </c>
      <c r="AX135" s="12" t="s">
        <v>94</v>
      </c>
      <c r="AY135" s="152" t="s">
        <v>183</v>
      </c>
    </row>
    <row r="136" spans="2:65" s="1" customFormat="1" ht="16.5" customHeight="1">
      <c r="B136" s="33"/>
      <c r="C136" s="176" t="s">
        <v>190</v>
      </c>
      <c r="D136" s="176" t="s">
        <v>511</v>
      </c>
      <c r="E136" s="177" t="s">
        <v>512</v>
      </c>
      <c r="F136" s="178" t="s">
        <v>513</v>
      </c>
      <c r="G136" s="179" t="s">
        <v>514</v>
      </c>
      <c r="H136" s="180">
        <v>9.1</v>
      </c>
      <c r="I136" s="181"/>
      <c r="J136" s="182">
        <f>ROUND(I136*H136,2)</f>
        <v>0</v>
      </c>
      <c r="K136" s="178" t="s">
        <v>515</v>
      </c>
      <c r="L136" s="183"/>
      <c r="M136" s="184" t="s">
        <v>1</v>
      </c>
      <c r="N136" s="185" t="s">
        <v>52</v>
      </c>
      <c r="P136" s="146">
        <f>O136*H136</f>
        <v>0</v>
      </c>
      <c r="Q136" s="146">
        <v>0.22</v>
      </c>
      <c r="R136" s="146">
        <f>Q136*H136</f>
        <v>2.0019999999999998</v>
      </c>
      <c r="S136" s="146">
        <v>0</v>
      </c>
      <c r="T136" s="147">
        <f>S136*H136</f>
        <v>0</v>
      </c>
      <c r="AR136" s="148" t="s">
        <v>235</v>
      </c>
      <c r="AT136" s="148" t="s">
        <v>511</v>
      </c>
      <c r="AU136" s="148" t="s">
        <v>96</v>
      </c>
      <c r="AY136" s="17" t="s">
        <v>183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94</v>
      </c>
      <c r="BK136" s="149">
        <f>ROUND(I136*H136,2)</f>
        <v>0</v>
      </c>
      <c r="BL136" s="17" t="s">
        <v>190</v>
      </c>
      <c r="BM136" s="148" t="s">
        <v>516</v>
      </c>
    </row>
    <row r="137" spans="2:65" s="12" customFormat="1" ht="11.25">
      <c r="B137" s="150"/>
      <c r="D137" s="151" t="s">
        <v>192</v>
      </c>
      <c r="E137" s="152" t="s">
        <v>1</v>
      </c>
      <c r="F137" s="153" t="s">
        <v>517</v>
      </c>
      <c r="H137" s="154">
        <v>9.1</v>
      </c>
      <c r="I137" s="155"/>
      <c r="L137" s="150"/>
      <c r="M137" s="156"/>
      <c r="T137" s="157"/>
      <c r="AT137" s="152" t="s">
        <v>192</v>
      </c>
      <c r="AU137" s="152" t="s">
        <v>96</v>
      </c>
      <c r="AV137" s="12" t="s">
        <v>96</v>
      </c>
      <c r="AW137" s="12" t="s">
        <v>42</v>
      </c>
      <c r="AX137" s="12" t="s">
        <v>87</v>
      </c>
      <c r="AY137" s="152" t="s">
        <v>183</v>
      </c>
    </row>
    <row r="138" spans="2:65" s="14" customFormat="1" ht="11.25">
      <c r="B138" s="164"/>
      <c r="D138" s="151" t="s">
        <v>192</v>
      </c>
      <c r="E138" s="165" t="s">
        <v>1</v>
      </c>
      <c r="F138" s="166" t="s">
        <v>202</v>
      </c>
      <c r="H138" s="167">
        <v>9.1</v>
      </c>
      <c r="I138" s="168"/>
      <c r="L138" s="164"/>
      <c r="M138" s="169"/>
      <c r="T138" s="170"/>
      <c r="AT138" s="165" t="s">
        <v>192</v>
      </c>
      <c r="AU138" s="165" t="s">
        <v>96</v>
      </c>
      <c r="AV138" s="14" t="s">
        <v>203</v>
      </c>
      <c r="AW138" s="14" t="s">
        <v>42</v>
      </c>
      <c r="AX138" s="14" t="s">
        <v>94</v>
      </c>
      <c r="AY138" s="165" t="s">
        <v>183</v>
      </c>
    </row>
    <row r="139" spans="2:65" s="1" customFormat="1" ht="16.5" customHeight="1">
      <c r="B139" s="33"/>
      <c r="C139" s="137" t="s">
        <v>216</v>
      </c>
      <c r="D139" s="137" t="s">
        <v>185</v>
      </c>
      <c r="E139" s="138" t="s">
        <v>518</v>
      </c>
      <c r="F139" s="139" t="s">
        <v>519</v>
      </c>
      <c r="G139" s="140" t="s">
        <v>188</v>
      </c>
      <c r="H139" s="141">
        <v>65</v>
      </c>
      <c r="I139" s="142"/>
      <c r="J139" s="143">
        <f>ROUND(I139*H139,2)</f>
        <v>0</v>
      </c>
      <c r="K139" s="139" t="s">
        <v>189</v>
      </c>
      <c r="L139" s="33"/>
      <c r="M139" s="144" t="s">
        <v>1</v>
      </c>
      <c r="N139" s="145" t="s">
        <v>52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190</v>
      </c>
      <c r="AT139" s="148" t="s">
        <v>185</v>
      </c>
      <c r="AU139" s="148" t="s">
        <v>96</v>
      </c>
      <c r="AY139" s="17" t="s">
        <v>183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94</v>
      </c>
      <c r="BK139" s="149">
        <f>ROUND(I139*H139,2)</f>
        <v>0</v>
      </c>
      <c r="BL139" s="17" t="s">
        <v>190</v>
      </c>
      <c r="BM139" s="148" t="s">
        <v>520</v>
      </c>
    </row>
    <row r="140" spans="2:65" s="13" customFormat="1" ht="11.25">
      <c r="B140" s="158"/>
      <c r="D140" s="151" t="s">
        <v>192</v>
      </c>
      <c r="E140" s="159" t="s">
        <v>1</v>
      </c>
      <c r="F140" s="160" t="s">
        <v>521</v>
      </c>
      <c r="H140" s="159" t="s">
        <v>1</v>
      </c>
      <c r="I140" s="161"/>
      <c r="L140" s="158"/>
      <c r="M140" s="162"/>
      <c r="T140" s="163"/>
      <c r="AT140" s="159" t="s">
        <v>192</v>
      </c>
      <c r="AU140" s="159" t="s">
        <v>96</v>
      </c>
      <c r="AV140" s="13" t="s">
        <v>94</v>
      </c>
      <c r="AW140" s="13" t="s">
        <v>42</v>
      </c>
      <c r="AX140" s="13" t="s">
        <v>87</v>
      </c>
      <c r="AY140" s="159" t="s">
        <v>183</v>
      </c>
    </row>
    <row r="141" spans="2:65" s="12" customFormat="1" ht="11.25">
      <c r="B141" s="150"/>
      <c r="D141" s="151" t="s">
        <v>192</v>
      </c>
      <c r="E141" s="152" t="s">
        <v>1</v>
      </c>
      <c r="F141" s="153" t="s">
        <v>522</v>
      </c>
      <c r="H141" s="154">
        <v>13</v>
      </c>
      <c r="I141" s="155"/>
      <c r="L141" s="150"/>
      <c r="M141" s="156"/>
      <c r="T141" s="157"/>
      <c r="AT141" s="152" t="s">
        <v>192</v>
      </c>
      <c r="AU141" s="152" t="s">
        <v>96</v>
      </c>
      <c r="AV141" s="12" t="s">
        <v>96</v>
      </c>
      <c r="AW141" s="12" t="s">
        <v>42</v>
      </c>
      <c r="AX141" s="12" t="s">
        <v>87</v>
      </c>
      <c r="AY141" s="152" t="s">
        <v>183</v>
      </c>
    </row>
    <row r="142" spans="2:65" s="12" customFormat="1" ht="11.25">
      <c r="B142" s="150"/>
      <c r="D142" s="151" t="s">
        <v>192</v>
      </c>
      <c r="E142" s="152" t="s">
        <v>1</v>
      </c>
      <c r="F142" s="153" t="s">
        <v>523</v>
      </c>
      <c r="H142" s="154">
        <v>52</v>
      </c>
      <c r="I142" s="155"/>
      <c r="L142" s="150"/>
      <c r="M142" s="156"/>
      <c r="T142" s="157"/>
      <c r="AT142" s="152" t="s">
        <v>192</v>
      </c>
      <c r="AU142" s="152" t="s">
        <v>96</v>
      </c>
      <c r="AV142" s="12" t="s">
        <v>96</v>
      </c>
      <c r="AW142" s="12" t="s">
        <v>42</v>
      </c>
      <c r="AX142" s="12" t="s">
        <v>87</v>
      </c>
      <c r="AY142" s="152" t="s">
        <v>183</v>
      </c>
    </row>
    <row r="143" spans="2:65" s="14" customFormat="1" ht="11.25">
      <c r="B143" s="164"/>
      <c r="D143" s="151" t="s">
        <v>192</v>
      </c>
      <c r="E143" s="165" t="s">
        <v>1</v>
      </c>
      <c r="F143" s="166" t="s">
        <v>202</v>
      </c>
      <c r="H143" s="167">
        <v>65</v>
      </c>
      <c r="I143" s="168"/>
      <c r="L143" s="164"/>
      <c r="M143" s="169"/>
      <c r="T143" s="170"/>
      <c r="AT143" s="165" t="s">
        <v>192</v>
      </c>
      <c r="AU143" s="165" t="s">
        <v>96</v>
      </c>
      <c r="AV143" s="14" t="s">
        <v>203</v>
      </c>
      <c r="AW143" s="14" t="s">
        <v>42</v>
      </c>
      <c r="AX143" s="14" t="s">
        <v>94</v>
      </c>
      <c r="AY143" s="165" t="s">
        <v>183</v>
      </c>
    </row>
    <row r="144" spans="2:65" s="1" customFormat="1" ht="16.5" customHeight="1">
      <c r="B144" s="33"/>
      <c r="C144" s="137" t="s">
        <v>222</v>
      </c>
      <c r="D144" s="137" t="s">
        <v>185</v>
      </c>
      <c r="E144" s="138" t="s">
        <v>524</v>
      </c>
      <c r="F144" s="139" t="s">
        <v>525</v>
      </c>
      <c r="G144" s="140" t="s">
        <v>206</v>
      </c>
      <c r="H144" s="141">
        <v>13</v>
      </c>
      <c r="I144" s="142"/>
      <c r="J144" s="143">
        <f>ROUND(I144*H144,2)</f>
        <v>0</v>
      </c>
      <c r="K144" s="139" t="s">
        <v>189</v>
      </c>
      <c r="L144" s="33"/>
      <c r="M144" s="144" t="s">
        <v>1</v>
      </c>
      <c r="N144" s="145" t="s">
        <v>52</v>
      </c>
      <c r="P144" s="146">
        <f>O144*H144</f>
        <v>0</v>
      </c>
      <c r="Q144" s="146">
        <v>0</v>
      </c>
      <c r="R144" s="146">
        <f>Q144*H144</f>
        <v>0</v>
      </c>
      <c r="S144" s="146">
        <v>0</v>
      </c>
      <c r="T144" s="147">
        <f>S144*H144</f>
        <v>0</v>
      </c>
      <c r="AR144" s="148" t="s">
        <v>190</v>
      </c>
      <c r="AT144" s="148" t="s">
        <v>185</v>
      </c>
      <c r="AU144" s="148" t="s">
        <v>96</v>
      </c>
      <c r="AY144" s="17" t="s">
        <v>183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94</v>
      </c>
      <c r="BK144" s="149">
        <f>ROUND(I144*H144,2)</f>
        <v>0</v>
      </c>
      <c r="BL144" s="17" t="s">
        <v>190</v>
      </c>
      <c r="BM144" s="148" t="s">
        <v>526</v>
      </c>
    </row>
    <row r="145" spans="2:65" s="12" customFormat="1" ht="11.25">
      <c r="B145" s="150"/>
      <c r="D145" s="151" t="s">
        <v>192</v>
      </c>
      <c r="E145" s="152" t="s">
        <v>1</v>
      </c>
      <c r="F145" s="153" t="s">
        <v>527</v>
      </c>
      <c r="H145" s="154">
        <v>13</v>
      </c>
      <c r="I145" s="155"/>
      <c r="L145" s="150"/>
      <c r="M145" s="156"/>
      <c r="T145" s="157"/>
      <c r="AT145" s="152" t="s">
        <v>192</v>
      </c>
      <c r="AU145" s="152" t="s">
        <v>96</v>
      </c>
      <c r="AV145" s="12" t="s">
        <v>96</v>
      </c>
      <c r="AW145" s="12" t="s">
        <v>42</v>
      </c>
      <c r="AX145" s="12" t="s">
        <v>94</v>
      </c>
      <c r="AY145" s="152" t="s">
        <v>183</v>
      </c>
    </row>
    <row r="146" spans="2:65" s="1" customFormat="1" ht="21.75" customHeight="1">
      <c r="B146" s="33"/>
      <c r="C146" s="137" t="s">
        <v>227</v>
      </c>
      <c r="D146" s="137" t="s">
        <v>185</v>
      </c>
      <c r="E146" s="138" t="s">
        <v>528</v>
      </c>
      <c r="F146" s="139" t="s">
        <v>529</v>
      </c>
      <c r="G146" s="140" t="s">
        <v>206</v>
      </c>
      <c r="H146" s="141">
        <v>13</v>
      </c>
      <c r="I146" s="142"/>
      <c r="J146" s="143">
        <f>ROUND(I146*H146,2)</f>
        <v>0</v>
      </c>
      <c r="K146" s="139" t="s">
        <v>189</v>
      </c>
      <c r="L146" s="33"/>
      <c r="M146" s="144" t="s">
        <v>1</v>
      </c>
      <c r="N146" s="145" t="s">
        <v>52</v>
      </c>
      <c r="P146" s="146">
        <f>O146*H146</f>
        <v>0</v>
      </c>
      <c r="Q146" s="146">
        <v>6.0000000000000002E-5</v>
      </c>
      <c r="R146" s="146">
        <f>Q146*H146</f>
        <v>7.7999999999999999E-4</v>
      </c>
      <c r="S146" s="146">
        <v>0</v>
      </c>
      <c r="T146" s="147">
        <f>S146*H146</f>
        <v>0</v>
      </c>
      <c r="AR146" s="148" t="s">
        <v>190</v>
      </c>
      <c r="AT146" s="148" t="s">
        <v>185</v>
      </c>
      <c r="AU146" s="148" t="s">
        <v>96</v>
      </c>
      <c r="AY146" s="17" t="s">
        <v>183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94</v>
      </c>
      <c r="BK146" s="149">
        <f>ROUND(I146*H146,2)</f>
        <v>0</v>
      </c>
      <c r="BL146" s="17" t="s">
        <v>190</v>
      </c>
      <c r="BM146" s="148" t="s">
        <v>530</v>
      </c>
    </row>
    <row r="147" spans="2:65" s="12" customFormat="1" ht="11.25">
      <c r="B147" s="150"/>
      <c r="D147" s="151" t="s">
        <v>192</v>
      </c>
      <c r="E147" s="152" t="s">
        <v>1</v>
      </c>
      <c r="F147" s="153" t="s">
        <v>531</v>
      </c>
      <c r="H147" s="154">
        <v>13</v>
      </c>
      <c r="I147" s="155"/>
      <c r="L147" s="150"/>
      <c r="M147" s="156"/>
      <c r="T147" s="157"/>
      <c r="AT147" s="152" t="s">
        <v>192</v>
      </c>
      <c r="AU147" s="152" t="s">
        <v>96</v>
      </c>
      <c r="AV147" s="12" t="s">
        <v>96</v>
      </c>
      <c r="AW147" s="12" t="s">
        <v>42</v>
      </c>
      <c r="AX147" s="12" t="s">
        <v>94</v>
      </c>
      <c r="AY147" s="152" t="s">
        <v>183</v>
      </c>
    </row>
    <row r="148" spans="2:65" s="13" customFormat="1" ht="11.25">
      <c r="B148" s="158"/>
      <c r="D148" s="151" t="s">
        <v>192</v>
      </c>
      <c r="E148" s="159" t="s">
        <v>1</v>
      </c>
      <c r="F148" s="160" t="s">
        <v>532</v>
      </c>
      <c r="H148" s="159" t="s">
        <v>1</v>
      </c>
      <c r="I148" s="161"/>
      <c r="L148" s="158"/>
      <c r="M148" s="162"/>
      <c r="T148" s="163"/>
      <c r="AT148" s="159" t="s">
        <v>192</v>
      </c>
      <c r="AU148" s="159" t="s">
        <v>96</v>
      </c>
      <c r="AV148" s="13" t="s">
        <v>94</v>
      </c>
      <c r="AW148" s="13" t="s">
        <v>42</v>
      </c>
      <c r="AX148" s="13" t="s">
        <v>87</v>
      </c>
      <c r="AY148" s="159" t="s">
        <v>183</v>
      </c>
    </row>
    <row r="149" spans="2:65" s="1" customFormat="1" ht="16.5" customHeight="1">
      <c r="B149" s="33"/>
      <c r="C149" s="176" t="s">
        <v>235</v>
      </c>
      <c r="D149" s="176" t="s">
        <v>511</v>
      </c>
      <c r="E149" s="177" t="s">
        <v>533</v>
      </c>
      <c r="F149" s="178" t="s">
        <v>534</v>
      </c>
      <c r="G149" s="179" t="s">
        <v>206</v>
      </c>
      <c r="H149" s="180">
        <v>39</v>
      </c>
      <c r="I149" s="181"/>
      <c r="J149" s="182">
        <f>ROUND(I149*H149,2)</f>
        <v>0</v>
      </c>
      <c r="K149" s="178" t="s">
        <v>230</v>
      </c>
      <c r="L149" s="183"/>
      <c r="M149" s="184" t="s">
        <v>1</v>
      </c>
      <c r="N149" s="185" t="s">
        <v>52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235</v>
      </c>
      <c r="AT149" s="148" t="s">
        <v>511</v>
      </c>
      <c r="AU149" s="148" t="s">
        <v>96</v>
      </c>
      <c r="AY149" s="17" t="s">
        <v>183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94</v>
      </c>
      <c r="BK149" s="149">
        <f>ROUND(I149*H149,2)</f>
        <v>0</v>
      </c>
      <c r="BL149" s="17" t="s">
        <v>190</v>
      </c>
      <c r="BM149" s="148" t="s">
        <v>535</v>
      </c>
    </row>
    <row r="150" spans="2:65" s="12" customFormat="1" ht="11.25">
      <c r="B150" s="150"/>
      <c r="D150" s="151" t="s">
        <v>192</v>
      </c>
      <c r="E150" s="152" t="s">
        <v>1</v>
      </c>
      <c r="F150" s="153" t="s">
        <v>536</v>
      </c>
      <c r="H150" s="154">
        <v>39</v>
      </c>
      <c r="I150" s="155"/>
      <c r="L150" s="150"/>
      <c r="M150" s="156"/>
      <c r="T150" s="157"/>
      <c r="AT150" s="152" t="s">
        <v>192</v>
      </c>
      <c r="AU150" s="152" t="s">
        <v>96</v>
      </c>
      <c r="AV150" s="12" t="s">
        <v>96</v>
      </c>
      <c r="AW150" s="12" t="s">
        <v>42</v>
      </c>
      <c r="AX150" s="12" t="s">
        <v>94</v>
      </c>
      <c r="AY150" s="152" t="s">
        <v>183</v>
      </c>
    </row>
    <row r="151" spans="2:65" s="1" customFormat="1" ht="16.5" customHeight="1">
      <c r="B151" s="33"/>
      <c r="C151" s="176" t="s">
        <v>242</v>
      </c>
      <c r="D151" s="176" t="s">
        <v>511</v>
      </c>
      <c r="E151" s="177" t="s">
        <v>537</v>
      </c>
      <c r="F151" s="178" t="s">
        <v>538</v>
      </c>
      <c r="G151" s="179" t="s">
        <v>539</v>
      </c>
      <c r="H151" s="180">
        <v>81.510000000000005</v>
      </c>
      <c r="I151" s="181"/>
      <c r="J151" s="182">
        <f>ROUND(I151*H151,2)</f>
        <v>0</v>
      </c>
      <c r="K151" s="178" t="s">
        <v>230</v>
      </c>
      <c r="L151" s="183"/>
      <c r="M151" s="184" t="s">
        <v>1</v>
      </c>
      <c r="N151" s="185" t="s">
        <v>52</v>
      </c>
      <c r="P151" s="146">
        <f>O151*H151</f>
        <v>0</v>
      </c>
      <c r="Q151" s="146">
        <v>3.8E-3</v>
      </c>
      <c r="R151" s="146">
        <f>Q151*H151</f>
        <v>0.30973800000000001</v>
      </c>
      <c r="S151" s="146">
        <v>0</v>
      </c>
      <c r="T151" s="147">
        <f>S151*H151</f>
        <v>0</v>
      </c>
      <c r="AR151" s="148" t="s">
        <v>235</v>
      </c>
      <c r="AT151" s="148" t="s">
        <v>511</v>
      </c>
      <c r="AU151" s="148" t="s">
        <v>96</v>
      </c>
      <c r="AY151" s="17" t="s">
        <v>183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190</v>
      </c>
      <c r="BM151" s="148" t="s">
        <v>540</v>
      </c>
    </row>
    <row r="152" spans="2:65" s="13" customFormat="1" ht="11.25">
      <c r="B152" s="158"/>
      <c r="D152" s="151" t="s">
        <v>192</v>
      </c>
      <c r="E152" s="159" t="s">
        <v>1</v>
      </c>
      <c r="F152" s="160" t="s">
        <v>541</v>
      </c>
      <c r="H152" s="159" t="s">
        <v>1</v>
      </c>
      <c r="I152" s="161"/>
      <c r="L152" s="158"/>
      <c r="M152" s="162"/>
      <c r="T152" s="163"/>
      <c r="AT152" s="159" t="s">
        <v>192</v>
      </c>
      <c r="AU152" s="159" t="s">
        <v>96</v>
      </c>
      <c r="AV152" s="13" t="s">
        <v>94</v>
      </c>
      <c r="AW152" s="13" t="s">
        <v>42</v>
      </c>
      <c r="AX152" s="13" t="s">
        <v>87</v>
      </c>
      <c r="AY152" s="159" t="s">
        <v>183</v>
      </c>
    </row>
    <row r="153" spans="2:65" s="12" customFormat="1" ht="11.25">
      <c r="B153" s="150"/>
      <c r="D153" s="151" t="s">
        <v>192</v>
      </c>
      <c r="E153" s="152" t="s">
        <v>1</v>
      </c>
      <c r="F153" s="153" t="s">
        <v>542</v>
      </c>
      <c r="H153" s="154">
        <v>47.19</v>
      </c>
      <c r="I153" s="155"/>
      <c r="L153" s="150"/>
      <c r="M153" s="156"/>
      <c r="T153" s="157"/>
      <c r="AT153" s="152" t="s">
        <v>192</v>
      </c>
      <c r="AU153" s="152" t="s">
        <v>96</v>
      </c>
      <c r="AV153" s="12" t="s">
        <v>96</v>
      </c>
      <c r="AW153" s="12" t="s">
        <v>42</v>
      </c>
      <c r="AX153" s="12" t="s">
        <v>87</v>
      </c>
      <c r="AY153" s="152" t="s">
        <v>183</v>
      </c>
    </row>
    <row r="154" spans="2:65" s="12" customFormat="1" ht="11.25">
      <c r="B154" s="150"/>
      <c r="D154" s="151" t="s">
        <v>192</v>
      </c>
      <c r="E154" s="152" t="s">
        <v>1</v>
      </c>
      <c r="F154" s="153" t="s">
        <v>543</v>
      </c>
      <c r="H154" s="154">
        <v>34.32</v>
      </c>
      <c r="I154" s="155"/>
      <c r="L154" s="150"/>
      <c r="M154" s="156"/>
      <c r="T154" s="157"/>
      <c r="AT154" s="152" t="s">
        <v>192</v>
      </c>
      <c r="AU154" s="152" t="s">
        <v>96</v>
      </c>
      <c r="AV154" s="12" t="s">
        <v>96</v>
      </c>
      <c r="AW154" s="12" t="s">
        <v>42</v>
      </c>
      <c r="AX154" s="12" t="s">
        <v>87</v>
      </c>
      <c r="AY154" s="152" t="s">
        <v>183</v>
      </c>
    </row>
    <row r="155" spans="2:65" s="14" customFormat="1" ht="11.25">
      <c r="B155" s="164"/>
      <c r="D155" s="151" t="s">
        <v>192</v>
      </c>
      <c r="E155" s="165" t="s">
        <v>1</v>
      </c>
      <c r="F155" s="166" t="s">
        <v>202</v>
      </c>
      <c r="H155" s="167">
        <v>81.510000000000005</v>
      </c>
      <c r="I155" s="168"/>
      <c r="L155" s="164"/>
      <c r="M155" s="169"/>
      <c r="T155" s="170"/>
      <c r="AT155" s="165" t="s">
        <v>192</v>
      </c>
      <c r="AU155" s="165" t="s">
        <v>96</v>
      </c>
      <c r="AV155" s="14" t="s">
        <v>203</v>
      </c>
      <c r="AW155" s="14" t="s">
        <v>42</v>
      </c>
      <c r="AX155" s="14" t="s">
        <v>94</v>
      </c>
      <c r="AY155" s="165" t="s">
        <v>183</v>
      </c>
    </row>
    <row r="156" spans="2:65" s="1" customFormat="1" ht="16.5" customHeight="1">
      <c r="B156" s="33"/>
      <c r="C156" s="137" t="s">
        <v>248</v>
      </c>
      <c r="D156" s="137" t="s">
        <v>185</v>
      </c>
      <c r="E156" s="138" t="s">
        <v>544</v>
      </c>
      <c r="F156" s="139" t="s">
        <v>545</v>
      </c>
      <c r="G156" s="140" t="s">
        <v>206</v>
      </c>
      <c r="H156" s="141">
        <v>13</v>
      </c>
      <c r="I156" s="142"/>
      <c r="J156" s="143">
        <f>ROUND(I156*H156,2)</f>
        <v>0</v>
      </c>
      <c r="K156" s="139" t="s">
        <v>189</v>
      </c>
      <c r="L156" s="33"/>
      <c r="M156" s="144" t="s">
        <v>1</v>
      </c>
      <c r="N156" s="145" t="s">
        <v>52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190</v>
      </c>
      <c r="AT156" s="148" t="s">
        <v>185</v>
      </c>
      <c r="AU156" s="148" t="s">
        <v>96</v>
      </c>
      <c r="AY156" s="17" t="s">
        <v>183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94</v>
      </c>
      <c r="BK156" s="149">
        <f>ROUND(I156*H156,2)</f>
        <v>0</v>
      </c>
      <c r="BL156" s="17" t="s">
        <v>190</v>
      </c>
      <c r="BM156" s="148" t="s">
        <v>546</v>
      </c>
    </row>
    <row r="157" spans="2:65" s="12" customFormat="1" ht="11.25">
      <c r="B157" s="150"/>
      <c r="D157" s="151" t="s">
        <v>192</v>
      </c>
      <c r="E157" s="152" t="s">
        <v>1</v>
      </c>
      <c r="F157" s="153" t="s">
        <v>547</v>
      </c>
      <c r="H157" s="154">
        <v>13</v>
      </c>
      <c r="I157" s="155"/>
      <c r="L157" s="150"/>
      <c r="M157" s="156"/>
      <c r="T157" s="157"/>
      <c r="AT157" s="152" t="s">
        <v>192</v>
      </c>
      <c r="AU157" s="152" t="s">
        <v>96</v>
      </c>
      <c r="AV157" s="12" t="s">
        <v>96</v>
      </c>
      <c r="AW157" s="12" t="s">
        <v>42</v>
      </c>
      <c r="AX157" s="12" t="s">
        <v>94</v>
      </c>
      <c r="AY157" s="152" t="s">
        <v>183</v>
      </c>
    </row>
    <row r="158" spans="2:65" s="1" customFormat="1" ht="16.5" customHeight="1">
      <c r="B158" s="33"/>
      <c r="C158" s="137" t="s">
        <v>255</v>
      </c>
      <c r="D158" s="137" t="s">
        <v>185</v>
      </c>
      <c r="E158" s="138" t="s">
        <v>548</v>
      </c>
      <c r="F158" s="139" t="s">
        <v>549</v>
      </c>
      <c r="G158" s="140" t="s">
        <v>188</v>
      </c>
      <c r="H158" s="141">
        <v>10.4</v>
      </c>
      <c r="I158" s="142"/>
      <c r="J158" s="143">
        <f>ROUND(I158*H158,2)</f>
        <v>0</v>
      </c>
      <c r="K158" s="139" t="s">
        <v>189</v>
      </c>
      <c r="L158" s="33"/>
      <c r="M158" s="144" t="s">
        <v>1</v>
      </c>
      <c r="N158" s="145" t="s">
        <v>52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190</v>
      </c>
      <c r="AT158" s="148" t="s">
        <v>185</v>
      </c>
      <c r="AU158" s="148" t="s">
        <v>96</v>
      </c>
      <c r="AY158" s="17" t="s">
        <v>183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94</v>
      </c>
      <c r="BK158" s="149">
        <f>ROUND(I158*H158,2)</f>
        <v>0</v>
      </c>
      <c r="BL158" s="17" t="s">
        <v>190</v>
      </c>
      <c r="BM158" s="148" t="s">
        <v>550</v>
      </c>
    </row>
    <row r="159" spans="2:65" s="12" customFormat="1" ht="11.25">
      <c r="B159" s="150"/>
      <c r="D159" s="151" t="s">
        <v>192</v>
      </c>
      <c r="E159" s="152" t="s">
        <v>1</v>
      </c>
      <c r="F159" s="153" t="s">
        <v>551</v>
      </c>
      <c r="H159" s="154">
        <v>10.4</v>
      </c>
      <c r="I159" s="155"/>
      <c r="L159" s="150"/>
      <c r="M159" s="156"/>
      <c r="T159" s="157"/>
      <c r="AT159" s="152" t="s">
        <v>192</v>
      </c>
      <c r="AU159" s="152" t="s">
        <v>96</v>
      </c>
      <c r="AV159" s="12" t="s">
        <v>96</v>
      </c>
      <c r="AW159" s="12" t="s">
        <v>42</v>
      </c>
      <c r="AX159" s="12" t="s">
        <v>94</v>
      </c>
      <c r="AY159" s="152" t="s">
        <v>183</v>
      </c>
    </row>
    <row r="160" spans="2:65" s="1" customFormat="1" ht="21.75" customHeight="1">
      <c r="B160" s="33"/>
      <c r="C160" s="137" t="s">
        <v>267</v>
      </c>
      <c r="D160" s="137" t="s">
        <v>185</v>
      </c>
      <c r="E160" s="138" t="s">
        <v>552</v>
      </c>
      <c r="F160" s="139" t="s">
        <v>553</v>
      </c>
      <c r="G160" s="140" t="s">
        <v>554</v>
      </c>
      <c r="H160" s="141">
        <v>13</v>
      </c>
      <c r="I160" s="142"/>
      <c r="J160" s="143">
        <f>ROUND(I160*H160,2)</f>
        <v>0</v>
      </c>
      <c r="K160" s="139" t="s">
        <v>230</v>
      </c>
      <c r="L160" s="33"/>
      <c r="M160" s="144" t="s">
        <v>1</v>
      </c>
      <c r="N160" s="145" t="s">
        <v>52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190</v>
      </c>
      <c r="AT160" s="148" t="s">
        <v>185</v>
      </c>
      <c r="AU160" s="148" t="s">
        <v>96</v>
      </c>
      <c r="AY160" s="17" t="s">
        <v>183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94</v>
      </c>
      <c r="BK160" s="149">
        <f>ROUND(I160*H160,2)</f>
        <v>0</v>
      </c>
      <c r="BL160" s="17" t="s">
        <v>190</v>
      </c>
      <c r="BM160" s="148" t="s">
        <v>555</v>
      </c>
    </row>
    <row r="161" spans="2:65" s="12" customFormat="1" ht="11.25">
      <c r="B161" s="150"/>
      <c r="D161" s="151" t="s">
        <v>192</v>
      </c>
      <c r="E161" s="152" t="s">
        <v>1</v>
      </c>
      <c r="F161" s="153" t="s">
        <v>556</v>
      </c>
      <c r="H161" s="154">
        <v>13</v>
      </c>
      <c r="I161" s="155"/>
      <c r="L161" s="150"/>
      <c r="M161" s="156"/>
      <c r="T161" s="157"/>
      <c r="AT161" s="152" t="s">
        <v>192</v>
      </c>
      <c r="AU161" s="152" t="s">
        <v>96</v>
      </c>
      <c r="AV161" s="12" t="s">
        <v>96</v>
      </c>
      <c r="AW161" s="12" t="s">
        <v>42</v>
      </c>
      <c r="AX161" s="12" t="s">
        <v>94</v>
      </c>
      <c r="AY161" s="152" t="s">
        <v>183</v>
      </c>
    </row>
    <row r="162" spans="2:65" s="1" customFormat="1" ht="24.2" customHeight="1">
      <c r="B162" s="33"/>
      <c r="C162" s="176" t="s">
        <v>275</v>
      </c>
      <c r="D162" s="176" t="s">
        <v>511</v>
      </c>
      <c r="E162" s="177" t="s">
        <v>557</v>
      </c>
      <c r="F162" s="178" t="s">
        <v>558</v>
      </c>
      <c r="G162" s="179" t="s">
        <v>206</v>
      </c>
      <c r="H162" s="180">
        <v>39</v>
      </c>
      <c r="I162" s="181"/>
      <c r="J162" s="182">
        <f>ROUND(I162*H162,2)</f>
        <v>0</v>
      </c>
      <c r="K162" s="178" t="s">
        <v>230</v>
      </c>
      <c r="L162" s="183"/>
      <c r="M162" s="184" t="s">
        <v>1</v>
      </c>
      <c r="N162" s="185" t="s">
        <v>52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235</v>
      </c>
      <c r="AT162" s="148" t="s">
        <v>511</v>
      </c>
      <c r="AU162" s="148" t="s">
        <v>96</v>
      </c>
      <c r="AY162" s="17" t="s">
        <v>183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94</v>
      </c>
      <c r="BK162" s="149">
        <f>ROUND(I162*H162,2)</f>
        <v>0</v>
      </c>
      <c r="BL162" s="17" t="s">
        <v>190</v>
      </c>
      <c r="BM162" s="148" t="s">
        <v>559</v>
      </c>
    </row>
    <row r="163" spans="2:65" s="12" customFormat="1" ht="11.25">
      <c r="B163" s="150"/>
      <c r="D163" s="151" t="s">
        <v>192</v>
      </c>
      <c r="E163" s="152" t="s">
        <v>1</v>
      </c>
      <c r="F163" s="153" t="s">
        <v>560</v>
      </c>
      <c r="H163" s="154">
        <v>39</v>
      </c>
      <c r="I163" s="155"/>
      <c r="L163" s="150"/>
      <c r="M163" s="156"/>
      <c r="T163" s="157"/>
      <c r="AT163" s="152" t="s">
        <v>192</v>
      </c>
      <c r="AU163" s="152" t="s">
        <v>96</v>
      </c>
      <c r="AV163" s="12" t="s">
        <v>96</v>
      </c>
      <c r="AW163" s="12" t="s">
        <v>42</v>
      </c>
      <c r="AX163" s="12" t="s">
        <v>94</v>
      </c>
      <c r="AY163" s="152" t="s">
        <v>183</v>
      </c>
    </row>
    <row r="164" spans="2:65" s="1" customFormat="1" ht="16.5" customHeight="1">
      <c r="B164" s="33"/>
      <c r="C164" s="137" t="s">
        <v>281</v>
      </c>
      <c r="D164" s="137" t="s">
        <v>185</v>
      </c>
      <c r="E164" s="138" t="s">
        <v>561</v>
      </c>
      <c r="F164" s="139" t="s">
        <v>562</v>
      </c>
      <c r="G164" s="140" t="s">
        <v>488</v>
      </c>
      <c r="H164" s="141">
        <v>1E-3</v>
      </c>
      <c r="I164" s="142"/>
      <c r="J164" s="143">
        <f>ROUND(I164*H164,2)</f>
        <v>0</v>
      </c>
      <c r="K164" s="139" t="s">
        <v>189</v>
      </c>
      <c r="L164" s="33"/>
      <c r="M164" s="144" t="s">
        <v>1</v>
      </c>
      <c r="N164" s="145" t="s">
        <v>52</v>
      </c>
      <c r="P164" s="146">
        <f>O164*H164</f>
        <v>0</v>
      </c>
      <c r="Q164" s="146">
        <v>0</v>
      </c>
      <c r="R164" s="146">
        <f>Q164*H164</f>
        <v>0</v>
      </c>
      <c r="S164" s="146">
        <v>0</v>
      </c>
      <c r="T164" s="147">
        <f>S164*H164</f>
        <v>0</v>
      </c>
      <c r="AR164" s="148" t="s">
        <v>190</v>
      </c>
      <c r="AT164" s="148" t="s">
        <v>185</v>
      </c>
      <c r="AU164" s="148" t="s">
        <v>96</v>
      </c>
      <c r="AY164" s="17" t="s">
        <v>183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94</v>
      </c>
      <c r="BK164" s="149">
        <f>ROUND(I164*H164,2)</f>
        <v>0</v>
      </c>
      <c r="BL164" s="17" t="s">
        <v>190</v>
      </c>
      <c r="BM164" s="148" t="s">
        <v>563</v>
      </c>
    </row>
    <row r="165" spans="2:65" s="12" customFormat="1" ht="11.25">
      <c r="B165" s="150"/>
      <c r="D165" s="151" t="s">
        <v>192</v>
      </c>
      <c r="E165" s="152" t="s">
        <v>1</v>
      </c>
      <c r="F165" s="153" t="s">
        <v>564</v>
      </c>
      <c r="H165" s="154">
        <v>1E-3</v>
      </c>
      <c r="I165" s="155"/>
      <c r="L165" s="150"/>
      <c r="M165" s="156"/>
      <c r="T165" s="157"/>
      <c r="AT165" s="152" t="s">
        <v>192</v>
      </c>
      <c r="AU165" s="152" t="s">
        <v>96</v>
      </c>
      <c r="AV165" s="12" t="s">
        <v>96</v>
      </c>
      <c r="AW165" s="12" t="s">
        <v>42</v>
      </c>
      <c r="AX165" s="12" t="s">
        <v>94</v>
      </c>
      <c r="AY165" s="152" t="s">
        <v>183</v>
      </c>
    </row>
    <row r="166" spans="2:65" s="1" customFormat="1" ht="16.5" customHeight="1">
      <c r="B166" s="33"/>
      <c r="C166" s="176" t="s">
        <v>8</v>
      </c>
      <c r="D166" s="176" t="s">
        <v>511</v>
      </c>
      <c r="E166" s="177" t="s">
        <v>565</v>
      </c>
      <c r="F166" s="178" t="s">
        <v>566</v>
      </c>
      <c r="G166" s="179" t="s">
        <v>206</v>
      </c>
      <c r="H166" s="180">
        <v>66.95</v>
      </c>
      <c r="I166" s="181"/>
      <c r="J166" s="182">
        <f>ROUND(I166*H166,2)</f>
        <v>0</v>
      </c>
      <c r="K166" s="178" t="s">
        <v>230</v>
      </c>
      <c r="L166" s="183"/>
      <c r="M166" s="184" t="s">
        <v>1</v>
      </c>
      <c r="N166" s="185" t="s">
        <v>52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235</v>
      </c>
      <c r="AT166" s="148" t="s">
        <v>511</v>
      </c>
      <c r="AU166" s="148" t="s">
        <v>96</v>
      </c>
      <c r="AY166" s="17" t="s">
        <v>183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94</v>
      </c>
      <c r="BK166" s="149">
        <f>ROUND(I166*H166,2)</f>
        <v>0</v>
      </c>
      <c r="BL166" s="17" t="s">
        <v>190</v>
      </c>
      <c r="BM166" s="148" t="s">
        <v>567</v>
      </c>
    </row>
    <row r="167" spans="2:65" s="12" customFormat="1" ht="11.25">
      <c r="B167" s="150"/>
      <c r="D167" s="151" t="s">
        <v>192</v>
      </c>
      <c r="E167" s="152" t="s">
        <v>1</v>
      </c>
      <c r="F167" s="153" t="s">
        <v>568</v>
      </c>
      <c r="H167" s="154">
        <v>66.95</v>
      </c>
      <c r="I167" s="155"/>
      <c r="L167" s="150"/>
      <c r="M167" s="156"/>
      <c r="T167" s="157"/>
      <c r="AT167" s="152" t="s">
        <v>192</v>
      </c>
      <c r="AU167" s="152" t="s">
        <v>96</v>
      </c>
      <c r="AV167" s="12" t="s">
        <v>96</v>
      </c>
      <c r="AW167" s="12" t="s">
        <v>42</v>
      </c>
      <c r="AX167" s="12" t="s">
        <v>94</v>
      </c>
      <c r="AY167" s="152" t="s">
        <v>183</v>
      </c>
    </row>
    <row r="168" spans="2:65" s="1" customFormat="1" ht="16.5" customHeight="1">
      <c r="B168" s="33"/>
      <c r="C168" s="137" t="s">
        <v>290</v>
      </c>
      <c r="D168" s="137" t="s">
        <v>185</v>
      </c>
      <c r="E168" s="138" t="s">
        <v>569</v>
      </c>
      <c r="F168" s="139" t="s">
        <v>570</v>
      </c>
      <c r="G168" s="140" t="s">
        <v>514</v>
      </c>
      <c r="H168" s="141">
        <v>1.3</v>
      </c>
      <c r="I168" s="142"/>
      <c r="J168" s="143">
        <f>ROUND(I168*H168,2)</f>
        <v>0</v>
      </c>
      <c r="K168" s="139" t="s">
        <v>189</v>
      </c>
      <c r="L168" s="33"/>
      <c r="M168" s="144" t="s">
        <v>1</v>
      </c>
      <c r="N168" s="145" t="s">
        <v>52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190</v>
      </c>
      <c r="AT168" s="148" t="s">
        <v>185</v>
      </c>
      <c r="AU168" s="148" t="s">
        <v>96</v>
      </c>
      <c r="AY168" s="17" t="s">
        <v>183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94</v>
      </c>
      <c r="BK168" s="149">
        <f>ROUND(I168*H168,2)</f>
        <v>0</v>
      </c>
      <c r="BL168" s="17" t="s">
        <v>190</v>
      </c>
      <c r="BM168" s="148" t="s">
        <v>571</v>
      </c>
    </row>
    <row r="169" spans="2:65" s="12" customFormat="1" ht="11.25">
      <c r="B169" s="150"/>
      <c r="D169" s="151" t="s">
        <v>192</v>
      </c>
      <c r="E169" s="152" t="s">
        <v>1</v>
      </c>
      <c r="F169" s="153" t="s">
        <v>572</v>
      </c>
      <c r="H169" s="154">
        <v>1.3</v>
      </c>
      <c r="I169" s="155"/>
      <c r="L169" s="150"/>
      <c r="M169" s="156"/>
      <c r="T169" s="157"/>
      <c r="AT169" s="152" t="s">
        <v>192</v>
      </c>
      <c r="AU169" s="152" t="s">
        <v>96</v>
      </c>
      <c r="AV169" s="12" t="s">
        <v>96</v>
      </c>
      <c r="AW169" s="12" t="s">
        <v>42</v>
      </c>
      <c r="AX169" s="12" t="s">
        <v>94</v>
      </c>
      <c r="AY169" s="152" t="s">
        <v>183</v>
      </c>
    </row>
    <row r="170" spans="2:65" s="13" customFormat="1" ht="11.25">
      <c r="B170" s="158"/>
      <c r="D170" s="151" t="s">
        <v>192</v>
      </c>
      <c r="E170" s="159" t="s">
        <v>1</v>
      </c>
      <c r="F170" s="160" t="s">
        <v>573</v>
      </c>
      <c r="H170" s="159" t="s">
        <v>1</v>
      </c>
      <c r="I170" s="161"/>
      <c r="L170" s="158"/>
      <c r="M170" s="162"/>
      <c r="T170" s="163"/>
      <c r="AT170" s="159" t="s">
        <v>192</v>
      </c>
      <c r="AU170" s="159" t="s">
        <v>96</v>
      </c>
      <c r="AV170" s="13" t="s">
        <v>94</v>
      </c>
      <c r="AW170" s="13" t="s">
        <v>42</v>
      </c>
      <c r="AX170" s="13" t="s">
        <v>87</v>
      </c>
      <c r="AY170" s="159" t="s">
        <v>183</v>
      </c>
    </row>
    <row r="171" spans="2:65" s="1" customFormat="1" ht="16.5" customHeight="1">
      <c r="B171" s="33"/>
      <c r="C171" s="137" t="s">
        <v>294</v>
      </c>
      <c r="D171" s="137" t="s">
        <v>185</v>
      </c>
      <c r="E171" s="138" t="s">
        <v>574</v>
      </c>
      <c r="F171" s="139" t="s">
        <v>575</v>
      </c>
      <c r="G171" s="140" t="s">
        <v>514</v>
      </c>
      <c r="H171" s="141">
        <v>1.3</v>
      </c>
      <c r="I171" s="142"/>
      <c r="J171" s="143">
        <f>ROUND(I171*H171,2)</f>
        <v>0</v>
      </c>
      <c r="K171" s="139" t="s">
        <v>189</v>
      </c>
      <c r="L171" s="33"/>
      <c r="M171" s="144" t="s">
        <v>1</v>
      </c>
      <c r="N171" s="145" t="s">
        <v>52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190</v>
      </c>
      <c r="AT171" s="148" t="s">
        <v>185</v>
      </c>
      <c r="AU171" s="148" t="s">
        <v>96</v>
      </c>
      <c r="AY171" s="17" t="s">
        <v>183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94</v>
      </c>
      <c r="BK171" s="149">
        <f>ROUND(I171*H171,2)</f>
        <v>0</v>
      </c>
      <c r="BL171" s="17" t="s">
        <v>190</v>
      </c>
      <c r="BM171" s="148" t="s">
        <v>576</v>
      </c>
    </row>
    <row r="172" spans="2:65" s="12" customFormat="1" ht="11.25">
      <c r="B172" s="150"/>
      <c r="D172" s="151" t="s">
        <v>192</v>
      </c>
      <c r="E172" s="152" t="s">
        <v>1</v>
      </c>
      <c r="F172" s="153" t="s">
        <v>572</v>
      </c>
      <c r="H172" s="154">
        <v>1.3</v>
      </c>
      <c r="I172" s="155"/>
      <c r="L172" s="150"/>
      <c r="M172" s="156"/>
      <c r="T172" s="157"/>
      <c r="AT172" s="152" t="s">
        <v>192</v>
      </c>
      <c r="AU172" s="152" t="s">
        <v>96</v>
      </c>
      <c r="AV172" s="12" t="s">
        <v>96</v>
      </c>
      <c r="AW172" s="12" t="s">
        <v>42</v>
      </c>
      <c r="AX172" s="12" t="s">
        <v>94</v>
      </c>
      <c r="AY172" s="152" t="s">
        <v>183</v>
      </c>
    </row>
    <row r="173" spans="2:65" s="1" customFormat="1" ht="16.5" customHeight="1">
      <c r="B173" s="33"/>
      <c r="C173" s="137" t="s">
        <v>298</v>
      </c>
      <c r="D173" s="137" t="s">
        <v>185</v>
      </c>
      <c r="E173" s="138" t="s">
        <v>577</v>
      </c>
      <c r="F173" s="139" t="s">
        <v>578</v>
      </c>
      <c r="G173" s="140" t="s">
        <v>514</v>
      </c>
      <c r="H173" s="141">
        <v>1.3</v>
      </c>
      <c r="I173" s="142"/>
      <c r="J173" s="143">
        <f>ROUND(I173*H173,2)</f>
        <v>0</v>
      </c>
      <c r="K173" s="139" t="s">
        <v>189</v>
      </c>
      <c r="L173" s="33"/>
      <c r="M173" s="144" t="s">
        <v>1</v>
      </c>
      <c r="N173" s="145" t="s">
        <v>52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190</v>
      </c>
      <c r="AT173" s="148" t="s">
        <v>185</v>
      </c>
      <c r="AU173" s="148" t="s">
        <v>96</v>
      </c>
      <c r="AY173" s="17" t="s">
        <v>183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94</v>
      </c>
      <c r="BK173" s="149">
        <f>ROUND(I173*H173,2)</f>
        <v>0</v>
      </c>
      <c r="BL173" s="17" t="s">
        <v>190</v>
      </c>
      <c r="BM173" s="148" t="s">
        <v>579</v>
      </c>
    </row>
    <row r="174" spans="2:65" s="13" customFormat="1" ht="11.25">
      <c r="B174" s="158"/>
      <c r="D174" s="151" t="s">
        <v>192</v>
      </c>
      <c r="E174" s="159" t="s">
        <v>1</v>
      </c>
      <c r="F174" s="160" t="s">
        <v>580</v>
      </c>
      <c r="H174" s="159" t="s">
        <v>1</v>
      </c>
      <c r="I174" s="161"/>
      <c r="L174" s="158"/>
      <c r="M174" s="162"/>
      <c r="T174" s="163"/>
      <c r="AT174" s="159" t="s">
        <v>192</v>
      </c>
      <c r="AU174" s="159" t="s">
        <v>96</v>
      </c>
      <c r="AV174" s="13" t="s">
        <v>94</v>
      </c>
      <c r="AW174" s="13" t="s">
        <v>42</v>
      </c>
      <c r="AX174" s="13" t="s">
        <v>87</v>
      </c>
      <c r="AY174" s="159" t="s">
        <v>183</v>
      </c>
    </row>
    <row r="175" spans="2:65" s="12" customFormat="1" ht="11.25">
      <c r="B175" s="150"/>
      <c r="D175" s="151" t="s">
        <v>192</v>
      </c>
      <c r="E175" s="152" t="s">
        <v>1</v>
      </c>
      <c r="F175" s="153" t="s">
        <v>572</v>
      </c>
      <c r="H175" s="154">
        <v>1.3</v>
      </c>
      <c r="I175" s="155"/>
      <c r="L175" s="150"/>
      <c r="M175" s="156"/>
      <c r="T175" s="157"/>
      <c r="AT175" s="152" t="s">
        <v>192</v>
      </c>
      <c r="AU175" s="152" t="s">
        <v>96</v>
      </c>
      <c r="AV175" s="12" t="s">
        <v>96</v>
      </c>
      <c r="AW175" s="12" t="s">
        <v>42</v>
      </c>
      <c r="AX175" s="12" t="s">
        <v>94</v>
      </c>
      <c r="AY175" s="152" t="s">
        <v>183</v>
      </c>
    </row>
    <row r="176" spans="2:65" s="1" customFormat="1" ht="16.5" customHeight="1">
      <c r="B176" s="33"/>
      <c r="C176" s="137" t="s">
        <v>289</v>
      </c>
      <c r="D176" s="137" t="s">
        <v>185</v>
      </c>
      <c r="E176" s="138" t="s">
        <v>581</v>
      </c>
      <c r="F176" s="139" t="s">
        <v>582</v>
      </c>
      <c r="G176" s="140" t="s">
        <v>514</v>
      </c>
      <c r="H176" s="141">
        <v>1.3</v>
      </c>
      <c r="I176" s="142"/>
      <c r="J176" s="143">
        <f>ROUND(I176*H176,2)</f>
        <v>0</v>
      </c>
      <c r="K176" s="139" t="s">
        <v>230</v>
      </c>
      <c r="L176" s="33"/>
      <c r="M176" s="144" t="s">
        <v>1</v>
      </c>
      <c r="N176" s="145" t="s">
        <v>52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190</v>
      </c>
      <c r="AT176" s="148" t="s">
        <v>185</v>
      </c>
      <c r="AU176" s="148" t="s">
        <v>96</v>
      </c>
      <c r="AY176" s="17" t="s">
        <v>183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94</v>
      </c>
      <c r="BK176" s="149">
        <f>ROUND(I176*H176,2)</f>
        <v>0</v>
      </c>
      <c r="BL176" s="17" t="s">
        <v>190</v>
      </c>
      <c r="BM176" s="148" t="s">
        <v>583</v>
      </c>
    </row>
    <row r="177" spans="2:65" s="12" customFormat="1" ht="11.25">
      <c r="B177" s="150"/>
      <c r="D177" s="151" t="s">
        <v>192</v>
      </c>
      <c r="E177" s="152" t="s">
        <v>1</v>
      </c>
      <c r="F177" s="153" t="s">
        <v>584</v>
      </c>
      <c r="H177" s="154">
        <v>1.3</v>
      </c>
      <c r="I177" s="155"/>
      <c r="L177" s="150"/>
      <c r="M177" s="156"/>
      <c r="T177" s="157"/>
      <c r="AT177" s="152" t="s">
        <v>192</v>
      </c>
      <c r="AU177" s="152" t="s">
        <v>96</v>
      </c>
      <c r="AV177" s="12" t="s">
        <v>96</v>
      </c>
      <c r="AW177" s="12" t="s">
        <v>42</v>
      </c>
      <c r="AX177" s="12" t="s">
        <v>94</v>
      </c>
      <c r="AY177" s="152" t="s">
        <v>183</v>
      </c>
    </row>
    <row r="178" spans="2:65" s="1" customFormat="1" ht="16.5" customHeight="1">
      <c r="B178" s="33"/>
      <c r="C178" s="137" t="s">
        <v>305</v>
      </c>
      <c r="D178" s="137" t="s">
        <v>185</v>
      </c>
      <c r="E178" s="138" t="s">
        <v>486</v>
      </c>
      <c r="F178" s="139" t="s">
        <v>487</v>
      </c>
      <c r="G178" s="140" t="s">
        <v>488</v>
      </c>
      <c r="H178" s="141">
        <v>2.3290000000000002</v>
      </c>
      <c r="I178" s="142"/>
      <c r="J178" s="143">
        <f>ROUND(I178*H178,2)</f>
        <v>0</v>
      </c>
      <c r="K178" s="139" t="s">
        <v>189</v>
      </c>
      <c r="L178" s="33"/>
      <c r="M178" s="144" t="s">
        <v>1</v>
      </c>
      <c r="N178" s="145" t="s">
        <v>52</v>
      </c>
      <c r="P178" s="146">
        <f>O178*H178</f>
        <v>0</v>
      </c>
      <c r="Q178" s="146">
        <v>0</v>
      </c>
      <c r="R178" s="146">
        <f>Q178*H178</f>
        <v>0</v>
      </c>
      <c r="S178" s="146">
        <v>0</v>
      </c>
      <c r="T178" s="147">
        <f>S178*H178</f>
        <v>0</v>
      </c>
      <c r="AR178" s="148" t="s">
        <v>190</v>
      </c>
      <c r="AT178" s="148" t="s">
        <v>185</v>
      </c>
      <c r="AU178" s="148" t="s">
        <v>96</v>
      </c>
      <c r="AY178" s="17" t="s">
        <v>183</v>
      </c>
      <c r="BE178" s="149">
        <f>IF(N178="základní",J178,0)</f>
        <v>0</v>
      </c>
      <c r="BF178" s="149">
        <f>IF(N178="snížená",J178,0)</f>
        <v>0</v>
      </c>
      <c r="BG178" s="149">
        <f>IF(N178="zákl. přenesená",J178,0)</f>
        <v>0</v>
      </c>
      <c r="BH178" s="149">
        <f>IF(N178="sníž. přenesená",J178,0)</f>
        <v>0</v>
      </c>
      <c r="BI178" s="149">
        <f>IF(N178="nulová",J178,0)</f>
        <v>0</v>
      </c>
      <c r="BJ178" s="17" t="s">
        <v>94</v>
      </c>
      <c r="BK178" s="149">
        <f>ROUND(I178*H178,2)</f>
        <v>0</v>
      </c>
      <c r="BL178" s="17" t="s">
        <v>190</v>
      </c>
      <c r="BM178" s="148" t="s">
        <v>585</v>
      </c>
    </row>
    <row r="179" spans="2:65" s="11" customFormat="1" ht="22.9" customHeight="1">
      <c r="B179" s="125"/>
      <c r="D179" s="126" t="s">
        <v>86</v>
      </c>
      <c r="E179" s="135" t="s">
        <v>586</v>
      </c>
      <c r="F179" s="135" t="s">
        <v>587</v>
      </c>
      <c r="I179" s="128"/>
      <c r="J179" s="136">
        <f>BK179</f>
        <v>0</v>
      </c>
      <c r="L179" s="125"/>
      <c r="M179" s="130"/>
      <c r="P179" s="131">
        <f>SUM(P180:P197)</f>
        <v>0</v>
      </c>
      <c r="R179" s="131">
        <f>SUM(R180:R197)</f>
        <v>2.6000000000000003E-4</v>
      </c>
      <c r="T179" s="132">
        <f>SUM(T180:T197)</f>
        <v>0</v>
      </c>
      <c r="AR179" s="126" t="s">
        <v>94</v>
      </c>
      <c r="AT179" s="133" t="s">
        <v>86</v>
      </c>
      <c r="AU179" s="133" t="s">
        <v>94</v>
      </c>
      <c r="AY179" s="126" t="s">
        <v>183</v>
      </c>
      <c r="BK179" s="134">
        <f>SUM(BK180:BK197)</f>
        <v>0</v>
      </c>
    </row>
    <row r="180" spans="2:65" s="1" customFormat="1" ht="16.5" customHeight="1">
      <c r="B180" s="33"/>
      <c r="C180" s="137" t="s">
        <v>7</v>
      </c>
      <c r="D180" s="137" t="s">
        <v>185</v>
      </c>
      <c r="E180" s="138" t="s">
        <v>588</v>
      </c>
      <c r="F180" s="139" t="s">
        <v>589</v>
      </c>
      <c r="G180" s="140" t="s">
        <v>206</v>
      </c>
      <c r="H180" s="141">
        <v>26</v>
      </c>
      <c r="I180" s="142"/>
      <c r="J180" s="143">
        <f>ROUND(I180*H180,2)</f>
        <v>0</v>
      </c>
      <c r="K180" s="139" t="s">
        <v>189</v>
      </c>
      <c r="L180" s="33"/>
      <c r="M180" s="144" t="s">
        <v>1</v>
      </c>
      <c r="N180" s="145" t="s">
        <v>52</v>
      </c>
      <c r="P180" s="146">
        <f>O180*H180</f>
        <v>0</v>
      </c>
      <c r="Q180" s="146">
        <v>0</v>
      </c>
      <c r="R180" s="146">
        <f>Q180*H180</f>
        <v>0</v>
      </c>
      <c r="S180" s="146">
        <v>0</v>
      </c>
      <c r="T180" s="147">
        <f>S180*H180</f>
        <v>0</v>
      </c>
      <c r="AR180" s="148" t="s">
        <v>190</v>
      </c>
      <c r="AT180" s="148" t="s">
        <v>185</v>
      </c>
      <c r="AU180" s="148" t="s">
        <v>96</v>
      </c>
      <c r="AY180" s="17" t="s">
        <v>183</v>
      </c>
      <c r="BE180" s="149">
        <f>IF(N180="základní",J180,0)</f>
        <v>0</v>
      </c>
      <c r="BF180" s="149">
        <f>IF(N180="snížená",J180,0)</f>
        <v>0</v>
      </c>
      <c r="BG180" s="149">
        <f>IF(N180="zákl. přenesená",J180,0)</f>
        <v>0</v>
      </c>
      <c r="BH180" s="149">
        <f>IF(N180="sníž. přenesená",J180,0)</f>
        <v>0</v>
      </c>
      <c r="BI180" s="149">
        <f>IF(N180="nulová",J180,0)</f>
        <v>0</v>
      </c>
      <c r="BJ180" s="17" t="s">
        <v>94</v>
      </c>
      <c r="BK180" s="149">
        <f>ROUND(I180*H180,2)</f>
        <v>0</v>
      </c>
      <c r="BL180" s="17" t="s">
        <v>190</v>
      </c>
      <c r="BM180" s="148" t="s">
        <v>590</v>
      </c>
    </row>
    <row r="181" spans="2:65" s="13" customFormat="1" ht="11.25">
      <c r="B181" s="158"/>
      <c r="D181" s="151" t="s">
        <v>192</v>
      </c>
      <c r="E181" s="159" t="s">
        <v>1</v>
      </c>
      <c r="F181" s="160" t="s">
        <v>591</v>
      </c>
      <c r="H181" s="159" t="s">
        <v>1</v>
      </c>
      <c r="I181" s="161"/>
      <c r="L181" s="158"/>
      <c r="M181" s="162"/>
      <c r="T181" s="163"/>
      <c r="AT181" s="159" t="s">
        <v>192</v>
      </c>
      <c r="AU181" s="159" t="s">
        <v>96</v>
      </c>
      <c r="AV181" s="13" t="s">
        <v>94</v>
      </c>
      <c r="AW181" s="13" t="s">
        <v>42</v>
      </c>
      <c r="AX181" s="13" t="s">
        <v>87</v>
      </c>
      <c r="AY181" s="159" t="s">
        <v>183</v>
      </c>
    </row>
    <row r="182" spans="2:65" s="13" customFormat="1" ht="11.25">
      <c r="B182" s="158"/>
      <c r="D182" s="151" t="s">
        <v>192</v>
      </c>
      <c r="E182" s="159" t="s">
        <v>1</v>
      </c>
      <c r="F182" s="160" t="s">
        <v>592</v>
      </c>
      <c r="H182" s="159" t="s">
        <v>1</v>
      </c>
      <c r="I182" s="161"/>
      <c r="L182" s="158"/>
      <c r="M182" s="162"/>
      <c r="T182" s="163"/>
      <c r="AT182" s="159" t="s">
        <v>192</v>
      </c>
      <c r="AU182" s="159" t="s">
        <v>96</v>
      </c>
      <c r="AV182" s="13" t="s">
        <v>94</v>
      </c>
      <c r="AW182" s="13" t="s">
        <v>42</v>
      </c>
      <c r="AX182" s="13" t="s">
        <v>87</v>
      </c>
      <c r="AY182" s="159" t="s">
        <v>183</v>
      </c>
    </row>
    <row r="183" spans="2:65" s="13" customFormat="1" ht="11.25">
      <c r="B183" s="158"/>
      <c r="D183" s="151" t="s">
        <v>192</v>
      </c>
      <c r="E183" s="159" t="s">
        <v>1</v>
      </c>
      <c r="F183" s="160" t="s">
        <v>593</v>
      </c>
      <c r="H183" s="159" t="s">
        <v>1</v>
      </c>
      <c r="I183" s="161"/>
      <c r="L183" s="158"/>
      <c r="M183" s="162"/>
      <c r="T183" s="163"/>
      <c r="AT183" s="159" t="s">
        <v>192</v>
      </c>
      <c r="AU183" s="159" t="s">
        <v>96</v>
      </c>
      <c r="AV183" s="13" t="s">
        <v>94</v>
      </c>
      <c r="AW183" s="13" t="s">
        <v>42</v>
      </c>
      <c r="AX183" s="13" t="s">
        <v>87</v>
      </c>
      <c r="AY183" s="159" t="s">
        <v>183</v>
      </c>
    </row>
    <row r="184" spans="2:65" s="13" customFormat="1" ht="11.25">
      <c r="B184" s="158"/>
      <c r="D184" s="151" t="s">
        <v>192</v>
      </c>
      <c r="E184" s="159" t="s">
        <v>1</v>
      </c>
      <c r="F184" s="160" t="s">
        <v>594</v>
      </c>
      <c r="H184" s="159" t="s">
        <v>1</v>
      </c>
      <c r="I184" s="161"/>
      <c r="L184" s="158"/>
      <c r="M184" s="162"/>
      <c r="T184" s="163"/>
      <c r="AT184" s="159" t="s">
        <v>192</v>
      </c>
      <c r="AU184" s="159" t="s">
        <v>96</v>
      </c>
      <c r="AV184" s="13" t="s">
        <v>94</v>
      </c>
      <c r="AW184" s="13" t="s">
        <v>42</v>
      </c>
      <c r="AX184" s="13" t="s">
        <v>87</v>
      </c>
      <c r="AY184" s="159" t="s">
        <v>183</v>
      </c>
    </row>
    <row r="185" spans="2:65" s="12" customFormat="1" ht="11.25">
      <c r="B185" s="150"/>
      <c r="D185" s="151" t="s">
        <v>192</v>
      </c>
      <c r="E185" s="152" t="s">
        <v>1</v>
      </c>
      <c r="F185" s="153" t="s">
        <v>595</v>
      </c>
      <c r="H185" s="154">
        <v>26</v>
      </c>
      <c r="I185" s="155"/>
      <c r="L185" s="150"/>
      <c r="M185" s="156"/>
      <c r="T185" s="157"/>
      <c r="AT185" s="152" t="s">
        <v>192</v>
      </c>
      <c r="AU185" s="152" t="s">
        <v>96</v>
      </c>
      <c r="AV185" s="12" t="s">
        <v>96</v>
      </c>
      <c r="AW185" s="12" t="s">
        <v>42</v>
      </c>
      <c r="AX185" s="12" t="s">
        <v>94</v>
      </c>
      <c r="AY185" s="152" t="s">
        <v>183</v>
      </c>
    </row>
    <row r="186" spans="2:65" s="1" customFormat="1" ht="16.5" customHeight="1">
      <c r="B186" s="33"/>
      <c r="C186" s="137" t="s">
        <v>312</v>
      </c>
      <c r="D186" s="137" t="s">
        <v>185</v>
      </c>
      <c r="E186" s="138" t="s">
        <v>596</v>
      </c>
      <c r="F186" s="139" t="s">
        <v>597</v>
      </c>
      <c r="G186" s="140" t="s">
        <v>206</v>
      </c>
      <c r="H186" s="141">
        <v>13</v>
      </c>
      <c r="I186" s="142"/>
      <c r="J186" s="143">
        <f>ROUND(I186*H186,2)</f>
        <v>0</v>
      </c>
      <c r="K186" s="139" t="s">
        <v>189</v>
      </c>
      <c r="L186" s="33"/>
      <c r="M186" s="144" t="s">
        <v>1</v>
      </c>
      <c r="N186" s="145" t="s">
        <v>52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190</v>
      </c>
      <c r="AT186" s="148" t="s">
        <v>185</v>
      </c>
      <c r="AU186" s="148" t="s">
        <v>96</v>
      </c>
      <c r="AY186" s="17" t="s">
        <v>183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94</v>
      </c>
      <c r="BK186" s="149">
        <f>ROUND(I186*H186,2)</f>
        <v>0</v>
      </c>
      <c r="BL186" s="17" t="s">
        <v>190</v>
      </c>
      <c r="BM186" s="148" t="s">
        <v>598</v>
      </c>
    </row>
    <row r="187" spans="2:65" s="12" customFormat="1" ht="11.25">
      <c r="B187" s="150"/>
      <c r="D187" s="151" t="s">
        <v>192</v>
      </c>
      <c r="E187" s="152" t="s">
        <v>1</v>
      </c>
      <c r="F187" s="153" t="s">
        <v>599</v>
      </c>
      <c r="H187" s="154">
        <v>13</v>
      </c>
      <c r="I187" s="155"/>
      <c r="L187" s="150"/>
      <c r="M187" s="156"/>
      <c r="T187" s="157"/>
      <c r="AT187" s="152" t="s">
        <v>192</v>
      </c>
      <c r="AU187" s="152" t="s">
        <v>96</v>
      </c>
      <c r="AV187" s="12" t="s">
        <v>96</v>
      </c>
      <c r="AW187" s="12" t="s">
        <v>42</v>
      </c>
      <c r="AX187" s="12" t="s">
        <v>94</v>
      </c>
      <c r="AY187" s="152" t="s">
        <v>183</v>
      </c>
    </row>
    <row r="188" spans="2:65" s="1" customFormat="1" ht="16.5" customHeight="1">
      <c r="B188" s="33"/>
      <c r="C188" s="137" t="s">
        <v>316</v>
      </c>
      <c r="D188" s="137" t="s">
        <v>185</v>
      </c>
      <c r="E188" s="138" t="s">
        <v>600</v>
      </c>
      <c r="F188" s="139" t="s">
        <v>601</v>
      </c>
      <c r="G188" s="140" t="s">
        <v>206</v>
      </c>
      <c r="H188" s="141">
        <v>13</v>
      </c>
      <c r="I188" s="142"/>
      <c r="J188" s="143">
        <f>ROUND(I188*H188,2)</f>
        <v>0</v>
      </c>
      <c r="K188" s="139" t="s">
        <v>189</v>
      </c>
      <c r="L188" s="33"/>
      <c r="M188" s="144" t="s">
        <v>1</v>
      </c>
      <c r="N188" s="145" t="s">
        <v>52</v>
      </c>
      <c r="P188" s="146">
        <f>O188*H188</f>
        <v>0</v>
      </c>
      <c r="Q188" s="146">
        <v>2.0000000000000002E-5</v>
      </c>
      <c r="R188" s="146">
        <f>Q188*H188</f>
        <v>2.6000000000000003E-4</v>
      </c>
      <c r="S188" s="146">
        <v>0</v>
      </c>
      <c r="T188" s="147">
        <f>S188*H188</f>
        <v>0</v>
      </c>
      <c r="AR188" s="148" t="s">
        <v>190</v>
      </c>
      <c r="AT188" s="148" t="s">
        <v>185</v>
      </c>
      <c r="AU188" s="148" t="s">
        <v>96</v>
      </c>
      <c r="AY188" s="17" t="s">
        <v>183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94</v>
      </c>
      <c r="BK188" s="149">
        <f>ROUND(I188*H188,2)</f>
        <v>0</v>
      </c>
      <c r="BL188" s="17" t="s">
        <v>190</v>
      </c>
      <c r="BM188" s="148" t="s">
        <v>602</v>
      </c>
    </row>
    <row r="189" spans="2:65" s="12" customFormat="1" ht="11.25">
      <c r="B189" s="150"/>
      <c r="D189" s="151" t="s">
        <v>192</v>
      </c>
      <c r="E189" s="152" t="s">
        <v>1</v>
      </c>
      <c r="F189" s="153" t="s">
        <v>603</v>
      </c>
      <c r="H189" s="154">
        <v>13</v>
      </c>
      <c r="I189" s="155"/>
      <c r="L189" s="150"/>
      <c r="M189" s="156"/>
      <c r="T189" s="157"/>
      <c r="AT189" s="152" t="s">
        <v>192</v>
      </c>
      <c r="AU189" s="152" t="s">
        <v>96</v>
      </c>
      <c r="AV189" s="12" t="s">
        <v>96</v>
      </c>
      <c r="AW189" s="12" t="s">
        <v>42</v>
      </c>
      <c r="AX189" s="12" t="s">
        <v>94</v>
      </c>
      <c r="AY189" s="152" t="s">
        <v>183</v>
      </c>
    </row>
    <row r="190" spans="2:65" s="1" customFormat="1" ht="16.5" customHeight="1">
      <c r="B190" s="33"/>
      <c r="C190" s="137" t="s">
        <v>320</v>
      </c>
      <c r="D190" s="137" t="s">
        <v>185</v>
      </c>
      <c r="E190" s="138" t="s">
        <v>569</v>
      </c>
      <c r="F190" s="139" t="s">
        <v>570</v>
      </c>
      <c r="G190" s="140" t="s">
        <v>514</v>
      </c>
      <c r="H190" s="141">
        <v>13</v>
      </c>
      <c r="I190" s="142"/>
      <c r="J190" s="143">
        <f>ROUND(I190*H190,2)</f>
        <v>0</v>
      </c>
      <c r="K190" s="139" t="s">
        <v>189</v>
      </c>
      <c r="L190" s="33"/>
      <c r="M190" s="144" t="s">
        <v>1</v>
      </c>
      <c r="N190" s="145" t="s">
        <v>52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190</v>
      </c>
      <c r="AT190" s="148" t="s">
        <v>185</v>
      </c>
      <c r="AU190" s="148" t="s">
        <v>96</v>
      </c>
      <c r="AY190" s="17" t="s">
        <v>183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94</v>
      </c>
      <c r="BK190" s="149">
        <f>ROUND(I190*H190,2)</f>
        <v>0</v>
      </c>
      <c r="BL190" s="17" t="s">
        <v>190</v>
      </c>
      <c r="BM190" s="148" t="s">
        <v>604</v>
      </c>
    </row>
    <row r="191" spans="2:65" s="12" customFormat="1" ht="11.25">
      <c r="B191" s="150"/>
      <c r="D191" s="151" t="s">
        <v>192</v>
      </c>
      <c r="E191" s="152" t="s">
        <v>1</v>
      </c>
      <c r="F191" s="153" t="s">
        <v>605</v>
      </c>
      <c r="H191" s="154">
        <v>13</v>
      </c>
      <c r="I191" s="155"/>
      <c r="L191" s="150"/>
      <c r="M191" s="156"/>
      <c r="T191" s="157"/>
      <c r="AT191" s="152" t="s">
        <v>192</v>
      </c>
      <c r="AU191" s="152" t="s">
        <v>96</v>
      </c>
      <c r="AV191" s="12" t="s">
        <v>96</v>
      </c>
      <c r="AW191" s="12" t="s">
        <v>42</v>
      </c>
      <c r="AX191" s="12" t="s">
        <v>94</v>
      </c>
      <c r="AY191" s="152" t="s">
        <v>183</v>
      </c>
    </row>
    <row r="192" spans="2:65" s="13" customFormat="1" ht="11.25">
      <c r="B192" s="158"/>
      <c r="D192" s="151" t="s">
        <v>192</v>
      </c>
      <c r="E192" s="159" t="s">
        <v>1</v>
      </c>
      <c r="F192" s="160" t="s">
        <v>573</v>
      </c>
      <c r="H192" s="159" t="s">
        <v>1</v>
      </c>
      <c r="I192" s="161"/>
      <c r="L192" s="158"/>
      <c r="M192" s="162"/>
      <c r="T192" s="163"/>
      <c r="AT192" s="159" t="s">
        <v>192</v>
      </c>
      <c r="AU192" s="159" t="s">
        <v>96</v>
      </c>
      <c r="AV192" s="13" t="s">
        <v>94</v>
      </c>
      <c r="AW192" s="13" t="s">
        <v>42</v>
      </c>
      <c r="AX192" s="13" t="s">
        <v>87</v>
      </c>
      <c r="AY192" s="159" t="s">
        <v>183</v>
      </c>
    </row>
    <row r="193" spans="2:65" s="1" customFormat="1" ht="16.5" customHeight="1">
      <c r="B193" s="33"/>
      <c r="C193" s="137" t="s">
        <v>324</v>
      </c>
      <c r="D193" s="137" t="s">
        <v>185</v>
      </c>
      <c r="E193" s="138" t="s">
        <v>574</v>
      </c>
      <c r="F193" s="139" t="s">
        <v>575</v>
      </c>
      <c r="G193" s="140" t="s">
        <v>514</v>
      </c>
      <c r="H193" s="141">
        <v>13</v>
      </c>
      <c r="I193" s="142"/>
      <c r="J193" s="143">
        <f>ROUND(I193*H193,2)</f>
        <v>0</v>
      </c>
      <c r="K193" s="139" t="s">
        <v>189</v>
      </c>
      <c r="L193" s="33"/>
      <c r="M193" s="144" t="s">
        <v>1</v>
      </c>
      <c r="N193" s="145" t="s">
        <v>52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190</v>
      </c>
      <c r="AT193" s="148" t="s">
        <v>185</v>
      </c>
      <c r="AU193" s="148" t="s">
        <v>96</v>
      </c>
      <c r="AY193" s="17" t="s">
        <v>183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94</v>
      </c>
      <c r="BK193" s="149">
        <f>ROUND(I193*H193,2)</f>
        <v>0</v>
      </c>
      <c r="BL193" s="17" t="s">
        <v>190</v>
      </c>
      <c r="BM193" s="148" t="s">
        <v>606</v>
      </c>
    </row>
    <row r="194" spans="2:65" s="12" customFormat="1" ht="11.25">
      <c r="B194" s="150"/>
      <c r="D194" s="151" t="s">
        <v>192</v>
      </c>
      <c r="E194" s="152" t="s">
        <v>1</v>
      </c>
      <c r="F194" s="153" t="s">
        <v>605</v>
      </c>
      <c r="H194" s="154">
        <v>13</v>
      </c>
      <c r="I194" s="155"/>
      <c r="L194" s="150"/>
      <c r="M194" s="156"/>
      <c r="T194" s="157"/>
      <c r="AT194" s="152" t="s">
        <v>192</v>
      </c>
      <c r="AU194" s="152" t="s">
        <v>96</v>
      </c>
      <c r="AV194" s="12" t="s">
        <v>96</v>
      </c>
      <c r="AW194" s="12" t="s">
        <v>42</v>
      </c>
      <c r="AX194" s="12" t="s">
        <v>94</v>
      </c>
      <c r="AY194" s="152" t="s">
        <v>183</v>
      </c>
    </row>
    <row r="195" spans="2:65" s="1" customFormat="1" ht="16.5" customHeight="1">
      <c r="B195" s="33"/>
      <c r="C195" s="137" t="s">
        <v>328</v>
      </c>
      <c r="D195" s="137" t="s">
        <v>185</v>
      </c>
      <c r="E195" s="138" t="s">
        <v>577</v>
      </c>
      <c r="F195" s="139" t="s">
        <v>578</v>
      </c>
      <c r="G195" s="140" t="s">
        <v>514</v>
      </c>
      <c r="H195" s="141">
        <v>13</v>
      </c>
      <c r="I195" s="142"/>
      <c r="J195" s="143">
        <f>ROUND(I195*H195,2)</f>
        <v>0</v>
      </c>
      <c r="K195" s="139" t="s">
        <v>189</v>
      </c>
      <c r="L195" s="33"/>
      <c r="M195" s="144" t="s">
        <v>1</v>
      </c>
      <c r="N195" s="145" t="s">
        <v>52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AR195" s="148" t="s">
        <v>190</v>
      </c>
      <c r="AT195" s="148" t="s">
        <v>185</v>
      </c>
      <c r="AU195" s="148" t="s">
        <v>96</v>
      </c>
      <c r="AY195" s="17" t="s">
        <v>183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94</v>
      </c>
      <c r="BK195" s="149">
        <f>ROUND(I195*H195,2)</f>
        <v>0</v>
      </c>
      <c r="BL195" s="17" t="s">
        <v>190</v>
      </c>
      <c r="BM195" s="148" t="s">
        <v>607</v>
      </c>
    </row>
    <row r="196" spans="2:65" s="13" customFormat="1" ht="11.25">
      <c r="B196" s="158"/>
      <c r="D196" s="151" t="s">
        <v>192</v>
      </c>
      <c r="E196" s="159" t="s">
        <v>1</v>
      </c>
      <c r="F196" s="160" t="s">
        <v>580</v>
      </c>
      <c r="H196" s="159" t="s">
        <v>1</v>
      </c>
      <c r="I196" s="161"/>
      <c r="L196" s="158"/>
      <c r="M196" s="162"/>
      <c r="T196" s="163"/>
      <c r="AT196" s="159" t="s">
        <v>192</v>
      </c>
      <c r="AU196" s="159" t="s">
        <v>96</v>
      </c>
      <c r="AV196" s="13" t="s">
        <v>94</v>
      </c>
      <c r="AW196" s="13" t="s">
        <v>42</v>
      </c>
      <c r="AX196" s="13" t="s">
        <v>87</v>
      </c>
      <c r="AY196" s="159" t="s">
        <v>183</v>
      </c>
    </row>
    <row r="197" spans="2:65" s="12" customFormat="1" ht="11.25">
      <c r="B197" s="150"/>
      <c r="D197" s="151" t="s">
        <v>192</v>
      </c>
      <c r="E197" s="152" t="s">
        <v>1</v>
      </c>
      <c r="F197" s="153" t="s">
        <v>605</v>
      </c>
      <c r="H197" s="154">
        <v>13</v>
      </c>
      <c r="I197" s="155"/>
      <c r="L197" s="150"/>
      <c r="M197" s="186"/>
      <c r="N197" s="187"/>
      <c r="O197" s="187"/>
      <c r="P197" s="187"/>
      <c r="Q197" s="187"/>
      <c r="R197" s="187"/>
      <c r="S197" s="187"/>
      <c r="T197" s="188"/>
      <c r="AT197" s="152" t="s">
        <v>192</v>
      </c>
      <c r="AU197" s="152" t="s">
        <v>96</v>
      </c>
      <c r="AV197" s="12" t="s">
        <v>96</v>
      </c>
      <c r="AW197" s="12" t="s">
        <v>42</v>
      </c>
      <c r="AX197" s="12" t="s">
        <v>94</v>
      </c>
      <c r="AY197" s="152" t="s">
        <v>183</v>
      </c>
    </row>
    <row r="198" spans="2:65" s="1" customFormat="1" ht="6.95" customHeight="1">
      <c r="B198" s="45"/>
      <c r="C198" s="46"/>
      <c r="D198" s="46"/>
      <c r="E198" s="46"/>
      <c r="F198" s="46"/>
      <c r="G198" s="46"/>
      <c r="H198" s="46"/>
      <c r="I198" s="46"/>
      <c r="J198" s="46"/>
      <c r="K198" s="46"/>
      <c r="L198" s="33"/>
    </row>
  </sheetData>
  <sheetProtection algorithmName="SHA-512" hashValue="VoQR5MCMS27MJ+nmjYcBF+K7bCFfHfotENAu8S14G2jUanJS/9khlDxdryE+CR5Ch/hdmr9+4lkHNFRfy1y3xg==" saltValue="V1dwMno3gAFkb0nrh8Ka6FVHxtyUpFFYcyD1a2W70PykrY94YIIEXQ5c6KhYcj7Ym8F00K3+uHxzjiMYpLux7Q==" spinCount="100000" sheet="1" objects="1" scenarios="1" formatColumns="0" formatRows="0" autoFilter="0"/>
  <autoFilter ref="C122:K197" xr:uid="{00000000-0009-0000-0000-000002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557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108</v>
      </c>
      <c r="AZ2" s="189" t="s">
        <v>608</v>
      </c>
      <c r="BA2" s="189" t="s">
        <v>1</v>
      </c>
      <c r="BB2" s="189" t="s">
        <v>1</v>
      </c>
      <c r="BC2" s="189" t="s">
        <v>609</v>
      </c>
      <c r="BD2" s="189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189" t="s">
        <v>610</v>
      </c>
      <c r="BA3" s="189" t="s">
        <v>1</v>
      </c>
      <c r="BB3" s="189" t="s">
        <v>1</v>
      </c>
      <c r="BC3" s="189" t="s">
        <v>611</v>
      </c>
      <c r="BD3" s="189" t="s">
        <v>96</v>
      </c>
    </row>
    <row r="4" spans="2:56" ht="24.95" customHeight="1">
      <c r="B4" s="20"/>
      <c r="D4" s="21" t="s">
        <v>157</v>
      </c>
      <c r="L4" s="20"/>
      <c r="M4" s="94" t="s">
        <v>10</v>
      </c>
      <c r="AT4" s="17" t="s">
        <v>4</v>
      </c>
      <c r="AZ4" s="189" t="s">
        <v>612</v>
      </c>
      <c r="BA4" s="189" t="s">
        <v>1</v>
      </c>
      <c r="BB4" s="189" t="s">
        <v>1</v>
      </c>
      <c r="BC4" s="189" t="s">
        <v>611</v>
      </c>
      <c r="BD4" s="189" t="s">
        <v>96</v>
      </c>
    </row>
    <row r="5" spans="2:56" ht="6.95" customHeight="1">
      <c r="B5" s="20"/>
      <c r="L5" s="20"/>
      <c r="AZ5" s="189" t="s">
        <v>613</v>
      </c>
      <c r="BA5" s="189" t="s">
        <v>1</v>
      </c>
      <c r="BB5" s="189" t="s">
        <v>1</v>
      </c>
      <c r="BC5" s="189" t="s">
        <v>614</v>
      </c>
      <c r="BD5" s="189" t="s">
        <v>96</v>
      </c>
    </row>
    <row r="6" spans="2:56" ht="12" customHeight="1">
      <c r="B6" s="20"/>
      <c r="D6" s="27" t="s">
        <v>16</v>
      </c>
      <c r="L6" s="20"/>
      <c r="AZ6" s="189" t="s">
        <v>615</v>
      </c>
      <c r="BA6" s="189" t="s">
        <v>1</v>
      </c>
      <c r="BB6" s="189" t="s">
        <v>1</v>
      </c>
      <c r="BC6" s="189" t="s">
        <v>616</v>
      </c>
      <c r="BD6" s="189" t="s">
        <v>96</v>
      </c>
    </row>
    <row r="7" spans="2:5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  <c r="AZ7" s="189" t="s">
        <v>617</v>
      </c>
      <c r="BA7" s="189" t="s">
        <v>1</v>
      </c>
      <c r="BB7" s="189" t="s">
        <v>1</v>
      </c>
      <c r="BC7" s="189" t="s">
        <v>618</v>
      </c>
      <c r="BD7" s="189" t="s">
        <v>96</v>
      </c>
    </row>
    <row r="8" spans="2:56" s="1" customFormat="1" ht="12" customHeight="1">
      <c r="B8" s="33"/>
      <c r="D8" s="27" t="s">
        <v>158</v>
      </c>
      <c r="L8" s="33"/>
      <c r="AZ8" s="189" t="s">
        <v>619</v>
      </c>
      <c r="BA8" s="189" t="s">
        <v>1</v>
      </c>
      <c r="BB8" s="189" t="s">
        <v>1</v>
      </c>
      <c r="BC8" s="189" t="s">
        <v>620</v>
      </c>
      <c r="BD8" s="189" t="s">
        <v>96</v>
      </c>
    </row>
    <row r="9" spans="2:56" s="1" customFormat="1" ht="16.5" customHeight="1">
      <c r="B9" s="33"/>
      <c r="E9" s="208" t="s">
        <v>621</v>
      </c>
      <c r="F9" s="247"/>
      <c r="G9" s="247"/>
      <c r="H9" s="247"/>
      <c r="L9" s="33"/>
    </row>
    <row r="10" spans="2:56" s="1" customFormat="1" ht="11.25">
      <c r="B10" s="33"/>
      <c r="L10" s="33"/>
    </row>
    <row r="11" spans="2:56" s="1" customFormat="1" ht="12" customHeight="1">
      <c r="B11" s="33"/>
      <c r="D11" s="27" t="s">
        <v>18</v>
      </c>
      <c r="F11" s="25" t="s">
        <v>109</v>
      </c>
      <c r="I11" s="27" t="s">
        <v>20</v>
      </c>
      <c r="J11" s="25" t="s">
        <v>622</v>
      </c>
      <c r="L11" s="33"/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18. 8. 2023</v>
      </c>
      <c r="L12" s="33"/>
    </row>
    <row r="13" spans="2:56" s="1" customFormat="1" ht="21.75" customHeight="1">
      <c r="B13" s="33"/>
      <c r="D13" s="24" t="s">
        <v>26</v>
      </c>
      <c r="F13" s="29" t="s">
        <v>623</v>
      </c>
      <c r="I13" s="24" t="s">
        <v>28</v>
      </c>
      <c r="J13" s="29" t="s">
        <v>624</v>
      </c>
      <c r="L13" s="33"/>
    </row>
    <row r="14" spans="2:5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5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48" t="str">
        <f>'Rekapitulace stavby'!E14</f>
        <v>Vyplň údaj</v>
      </c>
      <c r="F18" s="213"/>
      <c r="G18" s="213"/>
      <c r="H18" s="213"/>
      <c r="I18" s="27" t="s">
        <v>34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45</v>
      </c>
      <c r="L26" s="33"/>
    </row>
    <row r="27" spans="2:12" s="7" customFormat="1" ht="16.5" customHeight="1">
      <c r="B27" s="95"/>
      <c r="E27" s="218" t="s">
        <v>1</v>
      </c>
      <c r="F27" s="218"/>
      <c r="G27" s="218"/>
      <c r="H27" s="218"/>
      <c r="L27" s="95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6" t="s">
        <v>47</v>
      </c>
      <c r="J30" s="67">
        <f>ROUND(J122,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</row>
    <row r="33" spans="2:12" s="1" customFormat="1" ht="14.45" customHeight="1">
      <c r="B33" s="33"/>
      <c r="D33" s="56" t="s">
        <v>51</v>
      </c>
      <c r="E33" s="27" t="s">
        <v>52</v>
      </c>
      <c r="F33" s="87">
        <f>ROUND((SUM(BE122:BE556)),  2)</f>
        <v>0</v>
      </c>
      <c r="I33" s="97">
        <v>0.21</v>
      </c>
      <c r="J33" s="87">
        <f>ROUND(((SUM(BE122:BE556))*I33),  2)</f>
        <v>0</v>
      </c>
      <c r="L33" s="33"/>
    </row>
    <row r="34" spans="2:12" s="1" customFormat="1" ht="14.45" customHeight="1">
      <c r="B34" s="33"/>
      <c r="E34" s="27" t="s">
        <v>53</v>
      </c>
      <c r="F34" s="87">
        <f>ROUND((SUM(BF122:BF556)),  2)</f>
        <v>0</v>
      </c>
      <c r="I34" s="97">
        <v>0.15</v>
      </c>
      <c r="J34" s="87">
        <f>ROUND(((SUM(BF122:BF556))*I34),  2)</f>
        <v>0</v>
      </c>
      <c r="L34" s="33"/>
    </row>
    <row r="35" spans="2:12" s="1" customFormat="1" ht="14.45" hidden="1" customHeight="1">
      <c r="B35" s="33"/>
      <c r="E35" s="27" t="s">
        <v>54</v>
      </c>
      <c r="F35" s="87">
        <f>ROUND((SUM(BG122:BG556)),  2)</f>
        <v>0</v>
      </c>
      <c r="I35" s="97">
        <v>0.21</v>
      </c>
      <c r="J35" s="87">
        <f>0</f>
        <v>0</v>
      </c>
      <c r="L35" s="33"/>
    </row>
    <row r="36" spans="2:12" s="1" customFormat="1" ht="14.45" hidden="1" customHeight="1">
      <c r="B36" s="33"/>
      <c r="E36" s="27" t="s">
        <v>55</v>
      </c>
      <c r="F36" s="87">
        <f>ROUND((SUM(BH122:BH556)),  2)</f>
        <v>0</v>
      </c>
      <c r="I36" s="97">
        <v>0.15</v>
      </c>
      <c r="J36" s="87">
        <f>0</f>
        <v>0</v>
      </c>
      <c r="L36" s="33"/>
    </row>
    <row r="37" spans="2:12" s="1" customFormat="1" ht="14.45" hidden="1" customHeight="1">
      <c r="B37" s="33"/>
      <c r="E37" s="27" t="s">
        <v>56</v>
      </c>
      <c r="F37" s="87">
        <f>ROUND((SUM(BI122:BI556)),  2)</f>
        <v>0</v>
      </c>
      <c r="I37" s="97">
        <v>0</v>
      </c>
      <c r="J37" s="87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8"/>
      <c r="D39" s="99" t="s">
        <v>57</v>
      </c>
      <c r="E39" s="58"/>
      <c r="F39" s="58"/>
      <c r="G39" s="100" t="s">
        <v>58</v>
      </c>
      <c r="H39" s="101" t="s">
        <v>59</v>
      </c>
      <c r="I39" s="58"/>
      <c r="J39" s="102">
        <f>SUM(J30:J37)</f>
        <v>0</v>
      </c>
      <c r="K39" s="103"/>
      <c r="L39" s="33"/>
    </row>
    <row r="40" spans="2:12" s="1" customFormat="1" ht="14.45" customHeight="1">
      <c r="B40" s="33"/>
      <c r="L40" s="33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4" t="s">
        <v>63</v>
      </c>
      <c r="G60" s="44" t="s">
        <v>62</v>
      </c>
      <c r="H60" s="35"/>
      <c r="I60" s="35"/>
      <c r="J60" s="105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4" t="s">
        <v>63</v>
      </c>
      <c r="G75" s="44" t="s">
        <v>62</v>
      </c>
      <c r="H75" s="35"/>
      <c r="I75" s="35"/>
      <c r="J75" s="105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47" s="1" customFormat="1" ht="24.95" customHeight="1">
      <c r="B81" s="33"/>
      <c r="C81" s="21" t="s">
        <v>162</v>
      </c>
      <c r="L81" s="33"/>
    </row>
    <row r="82" spans="2:47" s="1" customFormat="1" ht="6.95" customHeight="1">
      <c r="B82" s="33"/>
      <c r="L82" s="33"/>
    </row>
    <row r="83" spans="2:47" s="1" customFormat="1" ht="12" customHeight="1">
      <c r="B83" s="33"/>
      <c r="C83" s="27" t="s">
        <v>16</v>
      </c>
      <c r="L83" s="33"/>
    </row>
    <row r="84" spans="2:47" s="1" customFormat="1" ht="16.5" customHeight="1">
      <c r="B84" s="33"/>
      <c r="E84" s="245" t="str">
        <f>E7</f>
        <v>VEŘEJNÉ PROSTRANSTVÍ POD ŘEČKOVICKÝM HŘBITOVEM</v>
      </c>
      <c r="F84" s="246"/>
      <c r="G84" s="246"/>
      <c r="H84" s="246"/>
      <c r="L84" s="33"/>
    </row>
    <row r="85" spans="2:47" s="1" customFormat="1" ht="12" customHeight="1">
      <c r="B85" s="33"/>
      <c r="C85" s="27" t="s">
        <v>158</v>
      </c>
      <c r="L85" s="33"/>
    </row>
    <row r="86" spans="2:47" s="1" customFormat="1" ht="16.5" customHeight="1">
      <c r="B86" s="33"/>
      <c r="E86" s="208" t="str">
        <f>E9</f>
        <v>SO 02 - ZPEVNĚNÉ PLOCHY A KOMUNIKACE vč. demolic</v>
      </c>
      <c r="F86" s="247"/>
      <c r="G86" s="247"/>
      <c r="H86" s="247"/>
      <c r="L86" s="33"/>
    </row>
    <row r="87" spans="2:47" s="1" customFormat="1" ht="6.95" customHeight="1">
      <c r="B87" s="33"/>
      <c r="L87" s="33"/>
    </row>
    <row r="88" spans="2:47" s="1" customFormat="1" ht="12" customHeight="1">
      <c r="B88" s="33"/>
      <c r="C88" s="27" t="s">
        <v>22</v>
      </c>
      <c r="F88" s="25" t="str">
        <f>F12</f>
        <v>Brno - Řečkovice</v>
      </c>
      <c r="I88" s="27" t="s">
        <v>24</v>
      </c>
      <c r="J88" s="53" t="str">
        <f>IF(J12="","",J12)</f>
        <v>18. 8. 2023</v>
      </c>
      <c r="L88" s="33"/>
    </row>
    <row r="89" spans="2:47" s="1" customFormat="1" ht="6.95" customHeight="1">
      <c r="B89" s="33"/>
      <c r="L89" s="33"/>
    </row>
    <row r="90" spans="2:47" s="1" customFormat="1" ht="40.15" customHeight="1">
      <c r="B90" s="33"/>
      <c r="C90" s="27" t="s">
        <v>30</v>
      </c>
      <c r="F90" s="25" t="str">
        <f>E15</f>
        <v>Statutární město Brno, měst.č.Řečkovice-Mokrá hora</v>
      </c>
      <c r="I90" s="27" t="s">
        <v>38</v>
      </c>
      <c r="J90" s="31" t="str">
        <f>E21</f>
        <v>Ateliér zahradní a krajin.architektury Z.Sendler</v>
      </c>
      <c r="L90" s="33"/>
    </row>
    <row r="91" spans="2:47" s="1" customFormat="1" ht="15.2" customHeight="1">
      <c r="B91" s="33"/>
      <c r="C91" s="27" t="s">
        <v>36</v>
      </c>
      <c r="F91" s="25" t="str">
        <f>IF(E18="","",E18)</f>
        <v>Vyplň údaj</v>
      </c>
      <c r="I91" s="27" t="s">
        <v>43</v>
      </c>
      <c r="J91" s="31" t="str">
        <f>E24</f>
        <v xml:space="preserve"> </v>
      </c>
      <c r="L91" s="33"/>
    </row>
    <row r="92" spans="2:47" s="1" customFormat="1" ht="10.35" customHeight="1">
      <c r="B92" s="33"/>
      <c r="L92" s="33"/>
    </row>
    <row r="93" spans="2:47" s="1" customFormat="1" ht="29.25" customHeight="1">
      <c r="B93" s="33"/>
      <c r="C93" s="106" t="s">
        <v>163</v>
      </c>
      <c r="D93" s="98"/>
      <c r="E93" s="98"/>
      <c r="F93" s="98"/>
      <c r="G93" s="98"/>
      <c r="H93" s="98"/>
      <c r="I93" s="98"/>
      <c r="J93" s="107" t="s">
        <v>164</v>
      </c>
      <c r="K93" s="98"/>
      <c r="L93" s="33"/>
    </row>
    <row r="94" spans="2:47" s="1" customFormat="1" ht="10.35" customHeight="1">
      <c r="B94" s="33"/>
      <c r="L94" s="33"/>
    </row>
    <row r="95" spans="2:47" s="1" customFormat="1" ht="22.9" customHeight="1">
      <c r="B95" s="33"/>
      <c r="C95" s="108" t="s">
        <v>165</v>
      </c>
      <c r="J95" s="67">
        <f>J122</f>
        <v>0</v>
      </c>
      <c r="L95" s="33"/>
      <c r="AU95" s="17" t="s">
        <v>166</v>
      </c>
    </row>
    <row r="96" spans="2:47" s="8" customFormat="1" ht="24.95" customHeight="1">
      <c r="B96" s="109"/>
      <c r="D96" s="110" t="s">
        <v>625</v>
      </c>
      <c r="E96" s="111"/>
      <c r="F96" s="111"/>
      <c r="G96" s="111"/>
      <c r="H96" s="111"/>
      <c r="I96" s="111"/>
      <c r="J96" s="112">
        <f>J123</f>
        <v>0</v>
      </c>
      <c r="L96" s="109"/>
    </row>
    <row r="97" spans="2:12" s="9" customFormat="1" ht="19.899999999999999" customHeight="1">
      <c r="B97" s="113"/>
      <c r="D97" s="114" t="s">
        <v>168</v>
      </c>
      <c r="E97" s="115"/>
      <c r="F97" s="115"/>
      <c r="G97" s="115"/>
      <c r="H97" s="115"/>
      <c r="I97" s="115"/>
      <c r="J97" s="116">
        <f>J124</f>
        <v>0</v>
      </c>
      <c r="L97" s="113"/>
    </row>
    <row r="98" spans="2:12" s="9" customFormat="1" ht="19.899999999999999" customHeight="1">
      <c r="B98" s="113"/>
      <c r="D98" s="114" t="s">
        <v>626</v>
      </c>
      <c r="E98" s="115"/>
      <c r="F98" s="115"/>
      <c r="G98" s="115"/>
      <c r="H98" s="115"/>
      <c r="I98" s="115"/>
      <c r="J98" s="116">
        <f>J235</f>
        <v>0</v>
      </c>
      <c r="L98" s="113"/>
    </row>
    <row r="99" spans="2:12" s="9" customFormat="1" ht="19.899999999999999" customHeight="1">
      <c r="B99" s="113"/>
      <c r="D99" s="114" t="s">
        <v>627</v>
      </c>
      <c r="E99" s="115"/>
      <c r="F99" s="115"/>
      <c r="G99" s="115"/>
      <c r="H99" s="115"/>
      <c r="I99" s="115"/>
      <c r="J99" s="116">
        <f>J284</f>
        <v>0</v>
      </c>
      <c r="L99" s="113"/>
    </row>
    <row r="100" spans="2:12" s="9" customFormat="1" ht="19.899999999999999" customHeight="1">
      <c r="B100" s="113"/>
      <c r="D100" s="114" t="s">
        <v>628</v>
      </c>
      <c r="E100" s="115"/>
      <c r="F100" s="115"/>
      <c r="G100" s="115"/>
      <c r="H100" s="115"/>
      <c r="I100" s="115"/>
      <c r="J100" s="116">
        <f>J415</f>
        <v>0</v>
      </c>
      <c r="L100" s="113"/>
    </row>
    <row r="101" spans="2:12" s="9" customFormat="1" ht="19.899999999999999" customHeight="1">
      <c r="B101" s="113"/>
      <c r="D101" s="114" t="s">
        <v>629</v>
      </c>
      <c r="E101" s="115"/>
      <c r="F101" s="115"/>
      <c r="G101" s="115"/>
      <c r="H101" s="115"/>
      <c r="I101" s="115"/>
      <c r="J101" s="116">
        <f>J518</f>
        <v>0</v>
      </c>
      <c r="L101" s="113"/>
    </row>
    <row r="102" spans="2:12" s="9" customFormat="1" ht="19.899999999999999" customHeight="1">
      <c r="B102" s="113"/>
      <c r="D102" s="114" t="s">
        <v>630</v>
      </c>
      <c r="E102" s="115"/>
      <c r="F102" s="115"/>
      <c r="G102" s="115"/>
      <c r="H102" s="115"/>
      <c r="I102" s="115"/>
      <c r="J102" s="116">
        <f>J555</f>
        <v>0</v>
      </c>
      <c r="L102" s="113"/>
    </row>
    <row r="103" spans="2:12" s="1" customFormat="1" ht="21.75" customHeight="1">
      <c r="B103" s="33"/>
      <c r="L103" s="33"/>
    </row>
    <row r="104" spans="2:12" s="1" customFormat="1" ht="6.95" customHeight="1"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33"/>
    </row>
    <row r="108" spans="2:12" s="1" customFormat="1" ht="6.95" customHeight="1"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33"/>
    </row>
    <row r="109" spans="2:12" s="1" customFormat="1" ht="24.95" customHeight="1">
      <c r="B109" s="33"/>
      <c r="C109" s="21" t="s">
        <v>169</v>
      </c>
      <c r="L109" s="33"/>
    </row>
    <row r="110" spans="2:12" s="1" customFormat="1" ht="6.95" customHeight="1">
      <c r="B110" s="33"/>
      <c r="L110" s="33"/>
    </row>
    <row r="111" spans="2:12" s="1" customFormat="1" ht="12" customHeight="1">
      <c r="B111" s="33"/>
      <c r="C111" s="27" t="s">
        <v>16</v>
      </c>
      <c r="L111" s="33"/>
    </row>
    <row r="112" spans="2:12" s="1" customFormat="1" ht="16.5" customHeight="1">
      <c r="B112" s="33"/>
      <c r="E112" s="245" t="str">
        <f>E7</f>
        <v>VEŘEJNÉ PROSTRANSTVÍ POD ŘEČKOVICKÝM HŘBITOVEM</v>
      </c>
      <c r="F112" s="246"/>
      <c r="G112" s="246"/>
      <c r="H112" s="246"/>
      <c r="L112" s="33"/>
    </row>
    <row r="113" spans="2:65" s="1" customFormat="1" ht="12" customHeight="1">
      <c r="B113" s="33"/>
      <c r="C113" s="27" t="s">
        <v>158</v>
      </c>
      <c r="L113" s="33"/>
    </row>
    <row r="114" spans="2:65" s="1" customFormat="1" ht="16.5" customHeight="1">
      <c r="B114" s="33"/>
      <c r="E114" s="208" t="str">
        <f>E9</f>
        <v>SO 02 - ZPEVNĚNÉ PLOCHY A KOMUNIKACE vč. demolic</v>
      </c>
      <c r="F114" s="247"/>
      <c r="G114" s="247"/>
      <c r="H114" s="247"/>
      <c r="L114" s="33"/>
    </row>
    <row r="115" spans="2:65" s="1" customFormat="1" ht="6.95" customHeight="1">
      <c r="B115" s="33"/>
      <c r="L115" s="33"/>
    </row>
    <row r="116" spans="2:65" s="1" customFormat="1" ht="12" customHeight="1">
      <c r="B116" s="33"/>
      <c r="C116" s="27" t="s">
        <v>22</v>
      </c>
      <c r="F116" s="25" t="str">
        <f>F12</f>
        <v>Brno - Řečkovice</v>
      </c>
      <c r="I116" s="27" t="s">
        <v>24</v>
      </c>
      <c r="J116" s="53" t="str">
        <f>IF(J12="","",J12)</f>
        <v>18. 8. 2023</v>
      </c>
      <c r="L116" s="33"/>
    </row>
    <row r="117" spans="2:65" s="1" customFormat="1" ht="6.95" customHeight="1">
      <c r="B117" s="33"/>
      <c r="L117" s="33"/>
    </row>
    <row r="118" spans="2:65" s="1" customFormat="1" ht="40.15" customHeight="1">
      <c r="B118" s="33"/>
      <c r="C118" s="27" t="s">
        <v>30</v>
      </c>
      <c r="F118" s="25" t="str">
        <f>E15</f>
        <v>Statutární město Brno, měst.č.Řečkovice-Mokrá hora</v>
      </c>
      <c r="I118" s="27" t="s">
        <v>38</v>
      </c>
      <c r="J118" s="31" t="str">
        <f>E21</f>
        <v>Ateliér zahradní a krajin.architektury Z.Sendler</v>
      </c>
      <c r="L118" s="33"/>
    </row>
    <row r="119" spans="2:65" s="1" customFormat="1" ht="15.2" customHeight="1">
      <c r="B119" s="33"/>
      <c r="C119" s="27" t="s">
        <v>36</v>
      </c>
      <c r="F119" s="25" t="str">
        <f>IF(E18="","",E18)</f>
        <v>Vyplň údaj</v>
      </c>
      <c r="I119" s="27" t="s">
        <v>43</v>
      </c>
      <c r="J119" s="31" t="str">
        <f>E24</f>
        <v xml:space="preserve"> </v>
      </c>
      <c r="L119" s="33"/>
    </row>
    <row r="120" spans="2:65" s="1" customFormat="1" ht="10.35" customHeight="1">
      <c r="B120" s="33"/>
      <c r="L120" s="33"/>
    </row>
    <row r="121" spans="2:65" s="10" customFormat="1" ht="29.25" customHeight="1">
      <c r="B121" s="117"/>
      <c r="C121" s="118" t="s">
        <v>170</v>
      </c>
      <c r="D121" s="119" t="s">
        <v>72</v>
      </c>
      <c r="E121" s="119" t="s">
        <v>68</v>
      </c>
      <c r="F121" s="119" t="s">
        <v>69</v>
      </c>
      <c r="G121" s="119" t="s">
        <v>171</v>
      </c>
      <c r="H121" s="119" t="s">
        <v>172</v>
      </c>
      <c r="I121" s="119" t="s">
        <v>173</v>
      </c>
      <c r="J121" s="119" t="s">
        <v>164</v>
      </c>
      <c r="K121" s="120" t="s">
        <v>174</v>
      </c>
      <c r="L121" s="117"/>
      <c r="M121" s="60" t="s">
        <v>1</v>
      </c>
      <c r="N121" s="61" t="s">
        <v>51</v>
      </c>
      <c r="O121" s="61" t="s">
        <v>175</v>
      </c>
      <c r="P121" s="61" t="s">
        <v>176</v>
      </c>
      <c r="Q121" s="61" t="s">
        <v>177</v>
      </c>
      <c r="R121" s="61" t="s">
        <v>178</v>
      </c>
      <c r="S121" s="61" t="s">
        <v>179</v>
      </c>
      <c r="T121" s="62" t="s">
        <v>180</v>
      </c>
    </row>
    <row r="122" spans="2:65" s="1" customFormat="1" ht="22.9" customHeight="1">
      <c r="B122" s="33"/>
      <c r="C122" s="65" t="s">
        <v>181</v>
      </c>
      <c r="J122" s="121">
        <f>BK122</f>
        <v>0</v>
      </c>
      <c r="L122" s="33"/>
      <c r="M122" s="63"/>
      <c r="N122" s="54"/>
      <c r="O122" s="54"/>
      <c r="P122" s="122">
        <f>P123</f>
        <v>0</v>
      </c>
      <c r="Q122" s="54"/>
      <c r="R122" s="122">
        <f>R123</f>
        <v>510.71995931999999</v>
      </c>
      <c r="S122" s="54"/>
      <c r="T122" s="123">
        <f>T123</f>
        <v>201.72800000000001</v>
      </c>
      <c r="AT122" s="17" t="s">
        <v>86</v>
      </c>
      <c r="AU122" s="17" t="s">
        <v>166</v>
      </c>
      <c r="BK122" s="124">
        <f>BK123</f>
        <v>0</v>
      </c>
    </row>
    <row r="123" spans="2:65" s="11" customFormat="1" ht="25.9" customHeight="1">
      <c r="B123" s="125"/>
      <c r="D123" s="126" t="s">
        <v>86</v>
      </c>
      <c r="E123" s="127" t="s">
        <v>182</v>
      </c>
      <c r="F123" s="127" t="s">
        <v>631</v>
      </c>
      <c r="I123" s="128"/>
      <c r="J123" s="129">
        <f>BK123</f>
        <v>0</v>
      </c>
      <c r="L123" s="125"/>
      <c r="M123" s="130"/>
      <c r="P123" s="131">
        <f>P124+P235+P284+P415+P518+P555</f>
        <v>0</v>
      </c>
      <c r="R123" s="131">
        <f>R124+R235+R284+R415+R518+R555</f>
        <v>510.71995931999999</v>
      </c>
      <c r="T123" s="132">
        <f>T124+T235+T284+T415+T518+T555</f>
        <v>201.72800000000001</v>
      </c>
      <c r="AR123" s="126" t="s">
        <v>94</v>
      </c>
      <c r="AT123" s="133" t="s">
        <v>86</v>
      </c>
      <c r="AU123" s="133" t="s">
        <v>87</v>
      </c>
      <c r="AY123" s="126" t="s">
        <v>183</v>
      </c>
      <c r="BK123" s="134">
        <f>BK124+BK235+BK284+BK415+BK518+BK555</f>
        <v>0</v>
      </c>
    </row>
    <row r="124" spans="2:65" s="11" customFormat="1" ht="22.9" customHeight="1">
      <c r="B124" s="125"/>
      <c r="D124" s="126" t="s">
        <v>86</v>
      </c>
      <c r="E124" s="135" t="s">
        <v>94</v>
      </c>
      <c r="F124" s="135" t="s">
        <v>184</v>
      </c>
      <c r="I124" s="128"/>
      <c r="J124" s="136">
        <f>BK124</f>
        <v>0</v>
      </c>
      <c r="L124" s="125"/>
      <c r="M124" s="130"/>
      <c r="P124" s="131">
        <f>SUM(P125:P234)</f>
        <v>0</v>
      </c>
      <c r="R124" s="131">
        <f>SUM(R125:R234)</f>
        <v>0</v>
      </c>
      <c r="T124" s="132">
        <f>SUM(T125:T234)</f>
        <v>201.72800000000001</v>
      </c>
      <c r="AR124" s="126" t="s">
        <v>94</v>
      </c>
      <c r="AT124" s="133" t="s">
        <v>86</v>
      </c>
      <c r="AU124" s="133" t="s">
        <v>94</v>
      </c>
      <c r="AY124" s="126" t="s">
        <v>183</v>
      </c>
      <c r="BK124" s="134">
        <f>SUM(BK125:BK234)</f>
        <v>0</v>
      </c>
    </row>
    <row r="125" spans="2:65" s="1" customFormat="1" ht="16.5" customHeight="1">
      <c r="B125" s="33"/>
      <c r="C125" s="137" t="s">
        <v>94</v>
      </c>
      <c r="D125" s="137" t="s">
        <v>185</v>
      </c>
      <c r="E125" s="138" t="s">
        <v>632</v>
      </c>
      <c r="F125" s="139" t="s">
        <v>633</v>
      </c>
      <c r="G125" s="140" t="s">
        <v>188</v>
      </c>
      <c r="H125" s="141">
        <v>36.5</v>
      </c>
      <c r="I125" s="142"/>
      <c r="J125" s="143">
        <f>ROUND(I125*H125,2)</f>
        <v>0</v>
      </c>
      <c r="K125" s="139" t="s">
        <v>189</v>
      </c>
      <c r="L125" s="33"/>
      <c r="M125" s="144" t="s">
        <v>1</v>
      </c>
      <c r="N125" s="145" t="s">
        <v>52</v>
      </c>
      <c r="P125" s="146">
        <f>O125*H125</f>
        <v>0</v>
      </c>
      <c r="Q125" s="146">
        <v>0</v>
      </c>
      <c r="R125" s="146">
        <f>Q125*H125</f>
        <v>0</v>
      </c>
      <c r="S125" s="146">
        <v>0.4</v>
      </c>
      <c r="T125" s="147">
        <f>S125*H125</f>
        <v>14.600000000000001</v>
      </c>
      <c r="AR125" s="148" t="s">
        <v>190</v>
      </c>
      <c r="AT125" s="148" t="s">
        <v>185</v>
      </c>
      <c r="AU125" s="148" t="s">
        <v>96</v>
      </c>
      <c r="AY125" s="17" t="s">
        <v>183</v>
      </c>
      <c r="BE125" s="149">
        <f>IF(N125="základní",J125,0)</f>
        <v>0</v>
      </c>
      <c r="BF125" s="149">
        <f>IF(N125="snížená",J125,0)</f>
        <v>0</v>
      </c>
      <c r="BG125" s="149">
        <f>IF(N125="zákl. přenesená",J125,0)</f>
        <v>0</v>
      </c>
      <c r="BH125" s="149">
        <f>IF(N125="sníž. přenesená",J125,0)</f>
        <v>0</v>
      </c>
      <c r="BI125" s="149">
        <f>IF(N125="nulová",J125,0)</f>
        <v>0</v>
      </c>
      <c r="BJ125" s="17" t="s">
        <v>94</v>
      </c>
      <c r="BK125" s="149">
        <f>ROUND(I125*H125,2)</f>
        <v>0</v>
      </c>
      <c r="BL125" s="17" t="s">
        <v>190</v>
      </c>
      <c r="BM125" s="148" t="s">
        <v>96</v>
      </c>
    </row>
    <row r="126" spans="2:65" s="13" customFormat="1" ht="11.25">
      <c r="B126" s="158"/>
      <c r="D126" s="151" t="s">
        <v>192</v>
      </c>
      <c r="E126" s="159" t="s">
        <v>1</v>
      </c>
      <c r="F126" s="160" t="s">
        <v>634</v>
      </c>
      <c r="H126" s="159" t="s">
        <v>1</v>
      </c>
      <c r="I126" s="161"/>
      <c r="L126" s="158"/>
      <c r="M126" s="162"/>
      <c r="T126" s="163"/>
      <c r="AT126" s="159" t="s">
        <v>192</v>
      </c>
      <c r="AU126" s="159" t="s">
        <v>96</v>
      </c>
      <c r="AV126" s="13" t="s">
        <v>94</v>
      </c>
      <c r="AW126" s="13" t="s">
        <v>42</v>
      </c>
      <c r="AX126" s="13" t="s">
        <v>87</v>
      </c>
      <c r="AY126" s="159" t="s">
        <v>183</v>
      </c>
    </row>
    <row r="127" spans="2:65" s="12" customFormat="1" ht="11.25">
      <c r="B127" s="150"/>
      <c r="D127" s="151" t="s">
        <v>192</v>
      </c>
      <c r="E127" s="152" t="s">
        <v>1</v>
      </c>
      <c r="F127" s="153" t="s">
        <v>635</v>
      </c>
      <c r="H127" s="154">
        <v>36.5</v>
      </c>
      <c r="I127" s="155"/>
      <c r="L127" s="150"/>
      <c r="M127" s="156"/>
      <c r="T127" s="157"/>
      <c r="AT127" s="152" t="s">
        <v>192</v>
      </c>
      <c r="AU127" s="152" t="s">
        <v>96</v>
      </c>
      <c r="AV127" s="12" t="s">
        <v>96</v>
      </c>
      <c r="AW127" s="12" t="s">
        <v>42</v>
      </c>
      <c r="AX127" s="12" t="s">
        <v>87</v>
      </c>
      <c r="AY127" s="152" t="s">
        <v>183</v>
      </c>
    </row>
    <row r="128" spans="2:65" s="15" customFormat="1" ht="11.25">
      <c r="B128" s="190"/>
      <c r="D128" s="151" t="s">
        <v>192</v>
      </c>
      <c r="E128" s="191" t="s">
        <v>1</v>
      </c>
      <c r="F128" s="192" t="s">
        <v>636</v>
      </c>
      <c r="H128" s="193">
        <v>36.5</v>
      </c>
      <c r="I128" s="194"/>
      <c r="L128" s="190"/>
      <c r="M128" s="195"/>
      <c r="T128" s="196"/>
      <c r="AT128" s="191" t="s">
        <v>192</v>
      </c>
      <c r="AU128" s="191" t="s">
        <v>96</v>
      </c>
      <c r="AV128" s="15" t="s">
        <v>190</v>
      </c>
      <c r="AW128" s="15" t="s">
        <v>42</v>
      </c>
      <c r="AX128" s="15" t="s">
        <v>94</v>
      </c>
      <c r="AY128" s="191" t="s">
        <v>183</v>
      </c>
    </row>
    <row r="129" spans="2:65" s="1" customFormat="1" ht="16.5" customHeight="1">
      <c r="B129" s="33"/>
      <c r="C129" s="137" t="s">
        <v>96</v>
      </c>
      <c r="D129" s="137" t="s">
        <v>185</v>
      </c>
      <c r="E129" s="138" t="s">
        <v>637</v>
      </c>
      <c r="F129" s="139" t="s">
        <v>638</v>
      </c>
      <c r="G129" s="140" t="s">
        <v>188</v>
      </c>
      <c r="H129" s="141">
        <v>428</v>
      </c>
      <c r="I129" s="142"/>
      <c r="J129" s="143">
        <f>ROUND(I129*H129,2)</f>
        <v>0</v>
      </c>
      <c r="K129" s="139" t="s">
        <v>189</v>
      </c>
      <c r="L129" s="33"/>
      <c r="M129" s="144" t="s">
        <v>1</v>
      </c>
      <c r="N129" s="145" t="s">
        <v>52</v>
      </c>
      <c r="P129" s="146">
        <f>O129*H129</f>
        <v>0</v>
      </c>
      <c r="Q129" s="146">
        <v>0</v>
      </c>
      <c r="R129" s="146">
        <f>Q129*H129</f>
        <v>0</v>
      </c>
      <c r="S129" s="146">
        <v>0.316</v>
      </c>
      <c r="T129" s="147">
        <f>S129*H129</f>
        <v>135.24799999999999</v>
      </c>
      <c r="AR129" s="148" t="s">
        <v>190</v>
      </c>
      <c r="AT129" s="148" t="s">
        <v>185</v>
      </c>
      <c r="AU129" s="148" t="s">
        <v>96</v>
      </c>
      <c r="AY129" s="17" t="s">
        <v>183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94</v>
      </c>
      <c r="BK129" s="149">
        <f>ROUND(I129*H129,2)</f>
        <v>0</v>
      </c>
      <c r="BL129" s="17" t="s">
        <v>190</v>
      </c>
      <c r="BM129" s="148" t="s">
        <v>190</v>
      </c>
    </row>
    <row r="130" spans="2:65" s="13" customFormat="1" ht="11.25">
      <c r="B130" s="158"/>
      <c r="D130" s="151" t="s">
        <v>192</v>
      </c>
      <c r="E130" s="159" t="s">
        <v>1</v>
      </c>
      <c r="F130" s="160" t="s">
        <v>639</v>
      </c>
      <c r="H130" s="159" t="s">
        <v>1</v>
      </c>
      <c r="I130" s="161"/>
      <c r="L130" s="158"/>
      <c r="M130" s="162"/>
      <c r="T130" s="163"/>
      <c r="AT130" s="159" t="s">
        <v>192</v>
      </c>
      <c r="AU130" s="159" t="s">
        <v>96</v>
      </c>
      <c r="AV130" s="13" t="s">
        <v>94</v>
      </c>
      <c r="AW130" s="13" t="s">
        <v>42</v>
      </c>
      <c r="AX130" s="13" t="s">
        <v>87</v>
      </c>
      <c r="AY130" s="159" t="s">
        <v>183</v>
      </c>
    </row>
    <row r="131" spans="2:65" s="12" customFormat="1" ht="11.25">
      <c r="B131" s="150"/>
      <c r="D131" s="151" t="s">
        <v>192</v>
      </c>
      <c r="E131" s="152" t="s">
        <v>1</v>
      </c>
      <c r="F131" s="153" t="s">
        <v>640</v>
      </c>
      <c r="H131" s="154">
        <v>428</v>
      </c>
      <c r="I131" s="155"/>
      <c r="L131" s="150"/>
      <c r="M131" s="156"/>
      <c r="T131" s="157"/>
      <c r="AT131" s="152" t="s">
        <v>192</v>
      </c>
      <c r="AU131" s="152" t="s">
        <v>96</v>
      </c>
      <c r="AV131" s="12" t="s">
        <v>96</v>
      </c>
      <c r="AW131" s="12" t="s">
        <v>42</v>
      </c>
      <c r="AX131" s="12" t="s">
        <v>87</v>
      </c>
      <c r="AY131" s="152" t="s">
        <v>183</v>
      </c>
    </row>
    <row r="132" spans="2:65" s="15" customFormat="1" ht="11.25">
      <c r="B132" s="190"/>
      <c r="D132" s="151" t="s">
        <v>192</v>
      </c>
      <c r="E132" s="191" t="s">
        <v>1</v>
      </c>
      <c r="F132" s="192" t="s">
        <v>636</v>
      </c>
      <c r="H132" s="193">
        <v>428</v>
      </c>
      <c r="I132" s="194"/>
      <c r="L132" s="190"/>
      <c r="M132" s="195"/>
      <c r="T132" s="196"/>
      <c r="AT132" s="191" t="s">
        <v>192</v>
      </c>
      <c r="AU132" s="191" t="s">
        <v>96</v>
      </c>
      <c r="AV132" s="15" t="s">
        <v>190</v>
      </c>
      <c r="AW132" s="15" t="s">
        <v>42</v>
      </c>
      <c r="AX132" s="15" t="s">
        <v>94</v>
      </c>
      <c r="AY132" s="191" t="s">
        <v>183</v>
      </c>
    </row>
    <row r="133" spans="2:65" s="1" customFormat="1" ht="16.5" customHeight="1">
      <c r="B133" s="33"/>
      <c r="C133" s="137" t="s">
        <v>203</v>
      </c>
      <c r="D133" s="137" t="s">
        <v>185</v>
      </c>
      <c r="E133" s="138" t="s">
        <v>641</v>
      </c>
      <c r="F133" s="139" t="s">
        <v>642</v>
      </c>
      <c r="G133" s="140" t="s">
        <v>188</v>
      </c>
      <c r="H133" s="141">
        <v>43</v>
      </c>
      <c r="I133" s="142"/>
      <c r="J133" s="143">
        <f>ROUND(I133*H133,2)</f>
        <v>0</v>
      </c>
      <c r="K133" s="139" t="s">
        <v>189</v>
      </c>
      <c r="L133" s="33"/>
      <c r="M133" s="144" t="s">
        <v>1</v>
      </c>
      <c r="N133" s="145" t="s">
        <v>52</v>
      </c>
      <c r="P133" s="146">
        <f>O133*H133</f>
        <v>0</v>
      </c>
      <c r="Q133" s="146">
        <v>0</v>
      </c>
      <c r="R133" s="146">
        <f>Q133*H133</f>
        <v>0</v>
      </c>
      <c r="S133" s="146">
        <v>0.17</v>
      </c>
      <c r="T133" s="147">
        <f>S133*H133</f>
        <v>7.3100000000000005</v>
      </c>
      <c r="AR133" s="148" t="s">
        <v>190</v>
      </c>
      <c r="AT133" s="148" t="s">
        <v>185</v>
      </c>
      <c r="AU133" s="148" t="s">
        <v>96</v>
      </c>
      <c r="AY133" s="17" t="s">
        <v>183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94</v>
      </c>
      <c r="BK133" s="149">
        <f>ROUND(I133*H133,2)</f>
        <v>0</v>
      </c>
      <c r="BL133" s="17" t="s">
        <v>190</v>
      </c>
      <c r="BM133" s="148" t="s">
        <v>222</v>
      </c>
    </row>
    <row r="134" spans="2:65" s="13" customFormat="1" ht="11.25">
      <c r="B134" s="158"/>
      <c r="D134" s="151" t="s">
        <v>192</v>
      </c>
      <c r="E134" s="159" t="s">
        <v>1</v>
      </c>
      <c r="F134" s="160" t="s">
        <v>643</v>
      </c>
      <c r="H134" s="159" t="s">
        <v>1</v>
      </c>
      <c r="I134" s="161"/>
      <c r="L134" s="158"/>
      <c r="M134" s="162"/>
      <c r="T134" s="163"/>
      <c r="AT134" s="159" t="s">
        <v>192</v>
      </c>
      <c r="AU134" s="159" t="s">
        <v>96</v>
      </c>
      <c r="AV134" s="13" t="s">
        <v>94</v>
      </c>
      <c r="AW134" s="13" t="s">
        <v>42</v>
      </c>
      <c r="AX134" s="13" t="s">
        <v>87</v>
      </c>
      <c r="AY134" s="159" t="s">
        <v>183</v>
      </c>
    </row>
    <row r="135" spans="2:65" s="13" customFormat="1" ht="11.25">
      <c r="B135" s="158"/>
      <c r="D135" s="151" t="s">
        <v>192</v>
      </c>
      <c r="E135" s="159" t="s">
        <v>1</v>
      </c>
      <c r="F135" s="160" t="s">
        <v>644</v>
      </c>
      <c r="H135" s="159" t="s">
        <v>1</v>
      </c>
      <c r="I135" s="161"/>
      <c r="L135" s="158"/>
      <c r="M135" s="162"/>
      <c r="T135" s="163"/>
      <c r="AT135" s="159" t="s">
        <v>192</v>
      </c>
      <c r="AU135" s="159" t="s">
        <v>96</v>
      </c>
      <c r="AV135" s="13" t="s">
        <v>94</v>
      </c>
      <c r="AW135" s="13" t="s">
        <v>42</v>
      </c>
      <c r="AX135" s="13" t="s">
        <v>87</v>
      </c>
      <c r="AY135" s="159" t="s">
        <v>183</v>
      </c>
    </row>
    <row r="136" spans="2:65" s="12" customFormat="1" ht="11.25">
      <c r="B136" s="150"/>
      <c r="D136" s="151" t="s">
        <v>192</v>
      </c>
      <c r="E136" s="152" t="s">
        <v>1</v>
      </c>
      <c r="F136" s="153" t="s">
        <v>645</v>
      </c>
      <c r="H136" s="154">
        <v>43</v>
      </c>
      <c r="I136" s="155"/>
      <c r="L136" s="150"/>
      <c r="M136" s="156"/>
      <c r="T136" s="157"/>
      <c r="AT136" s="152" t="s">
        <v>192</v>
      </c>
      <c r="AU136" s="152" t="s">
        <v>96</v>
      </c>
      <c r="AV136" s="12" t="s">
        <v>96</v>
      </c>
      <c r="AW136" s="12" t="s">
        <v>42</v>
      </c>
      <c r="AX136" s="12" t="s">
        <v>87</v>
      </c>
      <c r="AY136" s="152" t="s">
        <v>183</v>
      </c>
    </row>
    <row r="137" spans="2:65" s="15" customFormat="1" ht="11.25">
      <c r="B137" s="190"/>
      <c r="D137" s="151" t="s">
        <v>192</v>
      </c>
      <c r="E137" s="191" t="s">
        <v>1</v>
      </c>
      <c r="F137" s="192" t="s">
        <v>636</v>
      </c>
      <c r="H137" s="193">
        <v>43</v>
      </c>
      <c r="I137" s="194"/>
      <c r="L137" s="190"/>
      <c r="M137" s="195"/>
      <c r="T137" s="196"/>
      <c r="AT137" s="191" t="s">
        <v>192</v>
      </c>
      <c r="AU137" s="191" t="s">
        <v>96</v>
      </c>
      <c r="AV137" s="15" t="s">
        <v>190</v>
      </c>
      <c r="AW137" s="15" t="s">
        <v>42</v>
      </c>
      <c r="AX137" s="15" t="s">
        <v>94</v>
      </c>
      <c r="AY137" s="191" t="s">
        <v>183</v>
      </c>
    </row>
    <row r="138" spans="2:65" s="1" customFormat="1" ht="16.5" customHeight="1">
      <c r="B138" s="33"/>
      <c r="C138" s="137" t="s">
        <v>190</v>
      </c>
      <c r="D138" s="137" t="s">
        <v>185</v>
      </c>
      <c r="E138" s="138" t="s">
        <v>646</v>
      </c>
      <c r="F138" s="139" t="s">
        <v>647</v>
      </c>
      <c r="G138" s="140" t="s">
        <v>188</v>
      </c>
      <c r="H138" s="141">
        <v>189</v>
      </c>
      <c r="I138" s="142"/>
      <c r="J138" s="143">
        <f>ROUND(I138*H138,2)</f>
        <v>0</v>
      </c>
      <c r="K138" s="139" t="s">
        <v>189</v>
      </c>
      <c r="L138" s="33"/>
      <c r="M138" s="144" t="s">
        <v>1</v>
      </c>
      <c r="N138" s="145" t="s">
        <v>52</v>
      </c>
      <c r="P138" s="146">
        <f>O138*H138</f>
        <v>0</v>
      </c>
      <c r="Q138" s="146">
        <v>0</v>
      </c>
      <c r="R138" s="146">
        <f>Q138*H138</f>
        <v>0</v>
      </c>
      <c r="S138" s="146">
        <v>0.22</v>
      </c>
      <c r="T138" s="147">
        <f>S138*H138</f>
        <v>41.58</v>
      </c>
      <c r="AR138" s="148" t="s">
        <v>190</v>
      </c>
      <c r="AT138" s="148" t="s">
        <v>185</v>
      </c>
      <c r="AU138" s="148" t="s">
        <v>96</v>
      </c>
      <c r="AY138" s="17" t="s">
        <v>183</v>
      </c>
      <c r="BE138" s="149">
        <f>IF(N138="základní",J138,0)</f>
        <v>0</v>
      </c>
      <c r="BF138" s="149">
        <f>IF(N138="snížená",J138,0)</f>
        <v>0</v>
      </c>
      <c r="BG138" s="149">
        <f>IF(N138="zákl. přenesená",J138,0)</f>
        <v>0</v>
      </c>
      <c r="BH138" s="149">
        <f>IF(N138="sníž. přenesená",J138,0)</f>
        <v>0</v>
      </c>
      <c r="BI138" s="149">
        <f>IF(N138="nulová",J138,0)</f>
        <v>0</v>
      </c>
      <c r="BJ138" s="17" t="s">
        <v>94</v>
      </c>
      <c r="BK138" s="149">
        <f>ROUND(I138*H138,2)</f>
        <v>0</v>
      </c>
      <c r="BL138" s="17" t="s">
        <v>190</v>
      </c>
      <c r="BM138" s="148" t="s">
        <v>235</v>
      </c>
    </row>
    <row r="139" spans="2:65" s="13" customFormat="1" ht="11.25">
      <c r="B139" s="158"/>
      <c r="D139" s="151" t="s">
        <v>192</v>
      </c>
      <c r="E139" s="159" t="s">
        <v>1</v>
      </c>
      <c r="F139" s="160" t="s">
        <v>648</v>
      </c>
      <c r="H139" s="159" t="s">
        <v>1</v>
      </c>
      <c r="I139" s="161"/>
      <c r="L139" s="158"/>
      <c r="M139" s="162"/>
      <c r="T139" s="163"/>
      <c r="AT139" s="159" t="s">
        <v>192</v>
      </c>
      <c r="AU139" s="159" t="s">
        <v>96</v>
      </c>
      <c r="AV139" s="13" t="s">
        <v>94</v>
      </c>
      <c r="AW139" s="13" t="s">
        <v>42</v>
      </c>
      <c r="AX139" s="13" t="s">
        <v>87</v>
      </c>
      <c r="AY139" s="159" t="s">
        <v>183</v>
      </c>
    </row>
    <row r="140" spans="2:65" s="13" customFormat="1" ht="11.25">
      <c r="B140" s="158"/>
      <c r="D140" s="151" t="s">
        <v>192</v>
      </c>
      <c r="E140" s="159" t="s">
        <v>1</v>
      </c>
      <c r="F140" s="160" t="s">
        <v>649</v>
      </c>
      <c r="H140" s="159" t="s">
        <v>1</v>
      </c>
      <c r="I140" s="161"/>
      <c r="L140" s="158"/>
      <c r="M140" s="162"/>
      <c r="T140" s="163"/>
      <c r="AT140" s="159" t="s">
        <v>192</v>
      </c>
      <c r="AU140" s="159" t="s">
        <v>96</v>
      </c>
      <c r="AV140" s="13" t="s">
        <v>94</v>
      </c>
      <c r="AW140" s="13" t="s">
        <v>42</v>
      </c>
      <c r="AX140" s="13" t="s">
        <v>87</v>
      </c>
      <c r="AY140" s="159" t="s">
        <v>183</v>
      </c>
    </row>
    <row r="141" spans="2:65" s="12" customFormat="1" ht="11.25">
      <c r="B141" s="150"/>
      <c r="D141" s="151" t="s">
        <v>192</v>
      </c>
      <c r="E141" s="152" t="s">
        <v>1</v>
      </c>
      <c r="F141" s="153" t="s">
        <v>650</v>
      </c>
      <c r="H141" s="154">
        <v>189</v>
      </c>
      <c r="I141" s="155"/>
      <c r="L141" s="150"/>
      <c r="M141" s="156"/>
      <c r="T141" s="157"/>
      <c r="AT141" s="152" t="s">
        <v>192</v>
      </c>
      <c r="AU141" s="152" t="s">
        <v>96</v>
      </c>
      <c r="AV141" s="12" t="s">
        <v>96</v>
      </c>
      <c r="AW141" s="12" t="s">
        <v>42</v>
      </c>
      <c r="AX141" s="12" t="s">
        <v>87</v>
      </c>
      <c r="AY141" s="152" t="s">
        <v>183</v>
      </c>
    </row>
    <row r="142" spans="2:65" s="15" customFormat="1" ht="11.25">
      <c r="B142" s="190"/>
      <c r="D142" s="151" t="s">
        <v>192</v>
      </c>
      <c r="E142" s="191" t="s">
        <v>1</v>
      </c>
      <c r="F142" s="192" t="s">
        <v>636</v>
      </c>
      <c r="H142" s="193">
        <v>189</v>
      </c>
      <c r="I142" s="194"/>
      <c r="L142" s="190"/>
      <c r="M142" s="195"/>
      <c r="T142" s="196"/>
      <c r="AT142" s="191" t="s">
        <v>192</v>
      </c>
      <c r="AU142" s="191" t="s">
        <v>96</v>
      </c>
      <c r="AV142" s="15" t="s">
        <v>190</v>
      </c>
      <c r="AW142" s="15" t="s">
        <v>42</v>
      </c>
      <c r="AX142" s="15" t="s">
        <v>94</v>
      </c>
      <c r="AY142" s="191" t="s">
        <v>183</v>
      </c>
    </row>
    <row r="143" spans="2:65" s="1" customFormat="1" ht="16.5" customHeight="1">
      <c r="B143" s="33"/>
      <c r="C143" s="137" t="s">
        <v>216</v>
      </c>
      <c r="D143" s="137" t="s">
        <v>185</v>
      </c>
      <c r="E143" s="138" t="s">
        <v>651</v>
      </c>
      <c r="F143" s="139" t="s">
        <v>652</v>
      </c>
      <c r="G143" s="140" t="s">
        <v>539</v>
      </c>
      <c r="H143" s="141">
        <v>13</v>
      </c>
      <c r="I143" s="142"/>
      <c r="J143" s="143">
        <f>ROUND(I143*H143,2)</f>
        <v>0</v>
      </c>
      <c r="K143" s="139" t="s">
        <v>189</v>
      </c>
      <c r="L143" s="33"/>
      <c r="M143" s="144" t="s">
        <v>1</v>
      </c>
      <c r="N143" s="145" t="s">
        <v>52</v>
      </c>
      <c r="P143" s="146">
        <f>O143*H143</f>
        <v>0</v>
      </c>
      <c r="Q143" s="146">
        <v>0</v>
      </c>
      <c r="R143" s="146">
        <f>Q143*H143</f>
        <v>0</v>
      </c>
      <c r="S143" s="146">
        <v>0.23</v>
      </c>
      <c r="T143" s="147">
        <f>S143*H143</f>
        <v>2.99</v>
      </c>
      <c r="AR143" s="148" t="s">
        <v>190</v>
      </c>
      <c r="AT143" s="148" t="s">
        <v>185</v>
      </c>
      <c r="AU143" s="148" t="s">
        <v>96</v>
      </c>
      <c r="AY143" s="17" t="s">
        <v>183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94</v>
      </c>
      <c r="BK143" s="149">
        <f>ROUND(I143*H143,2)</f>
        <v>0</v>
      </c>
      <c r="BL143" s="17" t="s">
        <v>190</v>
      </c>
      <c r="BM143" s="148" t="s">
        <v>248</v>
      </c>
    </row>
    <row r="144" spans="2:65" s="13" customFormat="1" ht="11.25">
      <c r="B144" s="158"/>
      <c r="D144" s="151" t="s">
        <v>192</v>
      </c>
      <c r="E144" s="159" t="s">
        <v>1</v>
      </c>
      <c r="F144" s="160" t="s">
        <v>653</v>
      </c>
      <c r="H144" s="159" t="s">
        <v>1</v>
      </c>
      <c r="I144" s="161"/>
      <c r="L144" s="158"/>
      <c r="M144" s="162"/>
      <c r="T144" s="163"/>
      <c r="AT144" s="159" t="s">
        <v>192</v>
      </c>
      <c r="AU144" s="159" t="s">
        <v>96</v>
      </c>
      <c r="AV144" s="13" t="s">
        <v>94</v>
      </c>
      <c r="AW144" s="13" t="s">
        <v>42</v>
      </c>
      <c r="AX144" s="13" t="s">
        <v>87</v>
      </c>
      <c r="AY144" s="159" t="s">
        <v>183</v>
      </c>
    </row>
    <row r="145" spans="2:65" s="13" customFormat="1" ht="11.25">
      <c r="B145" s="158"/>
      <c r="D145" s="151" t="s">
        <v>192</v>
      </c>
      <c r="E145" s="159" t="s">
        <v>1</v>
      </c>
      <c r="F145" s="160" t="s">
        <v>654</v>
      </c>
      <c r="H145" s="159" t="s">
        <v>1</v>
      </c>
      <c r="I145" s="161"/>
      <c r="L145" s="158"/>
      <c r="M145" s="162"/>
      <c r="T145" s="163"/>
      <c r="AT145" s="159" t="s">
        <v>192</v>
      </c>
      <c r="AU145" s="159" t="s">
        <v>96</v>
      </c>
      <c r="AV145" s="13" t="s">
        <v>94</v>
      </c>
      <c r="AW145" s="13" t="s">
        <v>42</v>
      </c>
      <c r="AX145" s="13" t="s">
        <v>87</v>
      </c>
      <c r="AY145" s="159" t="s">
        <v>183</v>
      </c>
    </row>
    <row r="146" spans="2:65" s="12" customFormat="1" ht="11.25">
      <c r="B146" s="150"/>
      <c r="D146" s="151" t="s">
        <v>192</v>
      </c>
      <c r="E146" s="152" t="s">
        <v>1</v>
      </c>
      <c r="F146" s="153" t="s">
        <v>655</v>
      </c>
      <c r="H146" s="154">
        <v>13</v>
      </c>
      <c r="I146" s="155"/>
      <c r="L146" s="150"/>
      <c r="M146" s="156"/>
      <c r="T146" s="157"/>
      <c r="AT146" s="152" t="s">
        <v>192</v>
      </c>
      <c r="AU146" s="152" t="s">
        <v>96</v>
      </c>
      <c r="AV146" s="12" t="s">
        <v>96</v>
      </c>
      <c r="AW146" s="12" t="s">
        <v>42</v>
      </c>
      <c r="AX146" s="12" t="s">
        <v>87</v>
      </c>
      <c r="AY146" s="152" t="s">
        <v>183</v>
      </c>
    </row>
    <row r="147" spans="2:65" s="15" customFormat="1" ht="11.25">
      <c r="B147" s="190"/>
      <c r="D147" s="151" t="s">
        <v>192</v>
      </c>
      <c r="E147" s="191" t="s">
        <v>1</v>
      </c>
      <c r="F147" s="192" t="s">
        <v>636</v>
      </c>
      <c r="H147" s="193">
        <v>13</v>
      </c>
      <c r="I147" s="194"/>
      <c r="L147" s="190"/>
      <c r="M147" s="195"/>
      <c r="T147" s="196"/>
      <c r="AT147" s="191" t="s">
        <v>192</v>
      </c>
      <c r="AU147" s="191" t="s">
        <v>96</v>
      </c>
      <c r="AV147" s="15" t="s">
        <v>190</v>
      </c>
      <c r="AW147" s="15" t="s">
        <v>42</v>
      </c>
      <c r="AX147" s="15" t="s">
        <v>94</v>
      </c>
      <c r="AY147" s="191" t="s">
        <v>183</v>
      </c>
    </row>
    <row r="148" spans="2:65" s="1" customFormat="1" ht="16.5" customHeight="1">
      <c r="B148" s="33"/>
      <c r="C148" s="137" t="s">
        <v>222</v>
      </c>
      <c r="D148" s="137" t="s">
        <v>185</v>
      </c>
      <c r="E148" s="138" t="s">
        <v>656</v>
      </c>
      <c r="F148" s="139" t="s">
        <v>657</v>
      </c>
      <c r="G148" s="140" t="s">
        <v>188</v>
      </c>
      <c r="H148" s="141">
        <v>2240</v>
      </c>
      <c r="I148" s="142"/>
      <c r="J148" s="143">
        <f>ROUND(I148*H148,2)</f>
        <v>0</v>
      </c>
      <c r="K148" s="139" t="s">
        <v>189</v>
      </c>
      <c r="L148" s="33"/>
      <c r="M148" s="144" t="s">
        <v>1</v>
      </c>
      <c r="N148" s="145" t="s">
        <v>52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190</v>
      </c>
      <c r="AT148" s="148" t="s">
        <v>185</v>
      </c>
      <c r="AU148" s="148" t="s">
        <v>96</v>
      </c>
      <c r="AY148" s="17" t="s">
        <v>183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94</v>
      </c>
      <c r="BK148" s="149">
        <f>ROUND(I148*H148,2)</f>
        <v>0</v>
      </c>
      <c r="BL148" s="17" t="s">
        <v>190</v>
      </c>
      <c r="BM148" s="148" t="s">
        <v>267</v>
      </c>
    </row>
    <row r="149" spans="2:65" s="13" customFormat="1" ht="11.25">
      <c r="B149" s="158"/>
      <c r="D149" s="151" t="s">
        <v>192</v>
      </c>
      <c r="E149" s="159" t="s">
        <v>1</v>
      </c>
      <c r="F149" s="160" t="s">
        <v>658</v>
      </c>
      <c r="H149" s="159" t="s">
        <v>1</v>
      </c>
      <c r="I149" s="161"/>
      <c r="L149" s="158"/>
      <c r="M149" s="162"/>
      <c r="T149" s="163"/>
      <c r="AT149" s="159" t="s">
        <v>192</v>
      </c>
      <c r="AU149" s="159" t="s">
        <v>96</v>
      </c>
      <c r="AV149" s="13" t="s">
        <v>94</v>
      </c>
      <c r="AW149" s="13" t="s">
        <v>42</v>
      </c>
      <c r="AX149" s="13" t="s">
        <v>87</v>
      </c>
      <c r="AY149" s="159" t="s">
        <v>183</v>
      </c>
    </row>
    <row r="150" spans="2:65" s="13" customFormat="1" ht="11.25">
      <c r="B150" s="158"/>
      <c r="D150" s="151" t="s">
        <v>192</v>
      </c>
      <c r="E150" s="159" t="s">
        <v>1</v>
      </c>
      <c r="F150" s="160" t="s">
        <v>659</v>
      </c>
      <c r="H150" s="159" t="s">
        <v>1</v>
      </c>
      <c r="I150" s="161"/>
      <c r="L150" s="158"/>
      <c r="M150" s="162"/>
      <c r="T150" s="163"/>
      <c r="AT150" s="159" t="s">
        <v>192</v>
      </c>
      <c r="AU150" s="159" t="s">
        <v>96</v>
      </c>
      <c r="AV150" s="13" t="s">
        <v>94</v>
      </c>
      <c r="AW150" s="13" t="s">
        <v>42</v>
      </c>
      <c r="AX150" s="13" t="s">
        <v>87</v>
      </c>
      <c r="AY150" s="159" t="s">
        <v>183</v>
      </c>
    </row>
    <row r="151" spans="2:65" s="12" customFormat="1" ht="11.25">
      <c r="B151" s="150"/>
      <c r="D151" s="151" t="s">
        <v>192</v>
      </c>
      <c r="E151" s="152" t="s">
        <v>1</v>
      </c>
      <c r="F151" s="153" t="s">
        <v>660</v>
      </c>
      <c r="H151" s="154">
        <v>2240</v>
      </c>
      <c r="I151" s="155"/>
      <c r="L151" s="150"/>
      <c r="M151" s="156"/>
      <c r="T151" s="157"/>
      <c r="AT151" s="152" t="s">
        <v>192</v>
      </c>
      <c r="AU151" s="152" t="s">
        <v>96</v>
      </c>
      <c r="AV151" s="12" t="s">
        <v>96</v>
      </c>
      <c r="AW151" s="12" t="s">
        <v>42</v>
      </c>
      <c r="AX151" s="12" t="s">
        <v>87</v>
      </c>
      <c r="AY151" s="152" t="s">
        <v>183</v>
      </c>
    </row>
    <row r="152" spans="2:65" s="15" customFormat="1" ht="11.25">
      <c r="B152" s="190"/>
      <c r="D152" s="151" t="s">
        <v>192</v>
      </c>
      <c r="E152" s="191" t="s">
        <v>1</v>
      </c>
      <c r="F152" s="192" t="s">
        <v>636</v>
      </c>
      <c r="H152" s="193">
        <v>2240</v>
      </c>
      <c r="I152" s="194"/>
      <c r="L152" s="190"/>
      <c r="M152" s="195"/>
      <c r="T152" s="196"/>
      <c r="AT152" s="191" t="s">
        <v>192</v>
      </c>
      <c r="AU152" s="191" t="s">
        <v>96</v>
      </c>
      <c r="AV152" s="15" t="s">
        <v>190</v>
      </c>
      <c r="AW152" s="15" t="s">
        <v>42</v>
      </c>
      <c r="AX152" s="15" t="s">
        <v>94</v>
      </c>
      <c r="AY152" s="191" t="s">
        <v>183</v>
      </c>
    </row>
    <row r="153" spans="2:65" s="1" customFormat="1" ht="16.5" customHeight="1">
      <c r="B153" s="33"/>
      <c r="C153" s="137" t="s">
        <v>227</v>
      </c>
      <c r="D153" s="137" t="s">
        <v>185</v>
      </c>
      <c r="E153" s="138" t="s">
        <v>661</v>
      </c>
      <c r="F153" s="139" t="s">
        <v>662</v>
      </c>
      <c r="G153" s="140" t="s">
        <v>514</v>
      </c>
      <c r="H153" s="141">
        <v>39.83</v>
      </c>
      <c r="I153" s="142"/>
      <c r="J153" s="143">
        <f>ROUND(I153*H153,2)</f>
        <v>0</v>
      </c>
      <c r="K153" s="139" t="s">
        <v>189</v>
      </c>
      <c r="L153" s="33"/>
      <c r="M153" s="144" t="s">
        <v>1</v>
      </c>
      <c r="N153" s="145" t="s">
        <v>52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190</v>
      </c>
      <c r="AT153" s="148" t="s">
        <v>185</v>
      </c>
      <c r="AU153" s="148" t="s">
        <v>96</v>
      </c>
      <c r="AY153" s="17" t="s">
        <v>183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94</v>
      </c>
      <c r="BK153" s="149">
        <f>ROUND(I153*H153,2)</f>
        <v>0</v>
      </c>
      <c r="BL153" s="17" t="s">
        <v>190</v>
      </c>
      <c r="BM153" s="148" t="s">
        <v>663</v>
      </c>
    </row>
    <row r="154" spans="2:65" s="13" customFormat="1" ht="11.25">
      <c r="B154" s="158"/>
      <c r="D154" s="151" t="s">
        <v>192</v>
      </c>
      <c r="E154" s="159" t="s">
        <v>1</v>
      </c>
      <c r="F154" s="160" t="s">
        <v>664</v>
      </c>
      <c r="H154" s="159" t="s">
        <v>1</v>
      </c>
      <c r="I154" s="161"/>
      <c r="L154" s="158"/>
      <c r="M154" s="162"/>
      <c r="T154" s="163"/>
      <c r="AT154" s="159" t="s">
        <v>192</v>
      </c>
      <c r="AU154" s="159" t="s">
        <v>96</v>
      </c>
      <c r="AV154" s="13" t="s">
        <v>94</v>
      </c>
      <c r="AW154" s="13" t="s">
        <v>42</v>
      </c>
      <c r="AX154" s="13" t="s">
        <v>87</v>
      </c>
      <c r="AY154" s="159" t="s">
        <v>183</v>
      </c>
    </row>
    <row r="155" spans="2:65" s="13" customFormat="1" ht="11.25">
      <c r="B155" s="158"/>
      <c r="D155" s="151" t="s">
        <v>192</v>
      </c>
      <c r="E155" s="159" t="s">
        <v>1</v>
      </c>
      <c r="F155" s="160" t="s">
        <v>665</v>
      </c>
      <c r="H155" s="159" t="s">
        <v>1</v>
      </c>
      <c r="I155" s="161"/>
      <c r="L155" s="158"/>
      <c r="M155" s="162"/>
      <c r="T155" s="163"/>
      <c r="AT155" s="159" t="s">
        <v>192</v>
      </c>
      <c r="AU155" s="159" t="s">
        <v>96</v>
      </c>
      <c r="AV155" s="13" t="s">
        <v>94</v>
      </c>
      <c r="AW155" s="13" t="s">
        <v>42</v>
      </c>
      <c r="AX155" s="13" t="s">
        <v>87</v>
      </c>
      <c r="AY155" s="159" t="s">
        <v>183</v>
      </c>
    </row>
    <row r="156" spans="2:65" s="12" customFormat="1" ht="11.25">
      <c r="B156" s="150"/>
      <c r="D156" s="151" t="s">
        <v>192</v>
      </c>
      <c r="E156" s="152" t="s">
        <v>1</v>
      </c>
      <c r="F156" s="153" t="s">
        <v>666</v>
      </c>
      <c r="H156" s="154">
        <v>39.83</v>
      </c>
      <c r="I156" s="155"/>
      <c r="L156" s="150"/>
      <c r="M156" s="156"/>
      <c r="T156" s="157"/>
      <c r="AT156" s="152" t="s">
        <v>192</v>
      </c>
      <c r="AU156" s="152" t="s">
        <v>96</v>
      </c>
      <c r="AV156" s="12" t="s">
        <v>96</v>
      </c>
      <c r="AW156" s="12" t="s">
        <v>42</v>
      </c>
      <c r="AX156" s="12" t="s">
        <v>87</v>
      </c>
      <c r="AY156" s="152" t="s">
        <v>183</v>
      </c>
    </row>
    <row r="157" spans="2:65" s="15" customFormat="1" ht="11.25">
      <c r="B157" s="190"/>
      <c r="D157" s="151" t="s">
        <v>192</v>
      </c>
      <c r="E157" s="191" t="s">
        <v>615</v>
      </c>
      <c r="F157" s="192" t="s">
        <v>667</v>
      </c>
      <c r="H157" s="193">
        <v>39.83</v>
      </c>
      <c r="I157" s="194"/>
      <c r="L157" s="190"/>
      <c r="M157" s="195"/>
      <c r="T157" s="196"/>
      <c r="AT157" s="191" t="s">
        <v>192</v>
      </c>
      <c r="AU157" s="191" t="s">
        <v>96</v>
      </c>
      <c r="AV157" s="15" t="s">
        <v>190</v>
      </c>
      <c r="AW157" s="15" t="s">
        <v>42</v>
      </c>
      <c r="AX157" s="15" t="s">
        <v>94</v>
      </c>
      <c r="AY157" s="191" t="s">
        <v>183</v>
      </c>
    </row>
    <row r="158" spans="2:65" s="1" customFormat="1" ht="21.75" customHeight="1">
      <c r="B158" s="33"/>
      <c r="C158" s="137" t="s">
        <v>235</v>
      </c>
      <c r="D158" s="137" t="s">
        <v>185</v>
      </c>
      <c r="E158" s="138" t="s">
        <v>668</v>
      </c>
      <c r="F158" s="139" t="s">
        <v>669</v>
      </c>
      <c r="G158" s="140" t="s">
        <v>514</v>
      </c>
      <c r="H158" s="141">
        <v>358.47</v>
      </c>
      <c r="I158" s="142"/>
      <c r="J158" s="143">
        <f>ROUND(I158*H158,2)</f>
        <v>0</v>
      </c>
      <c r="K158" s="139" t="s">
        <v>189</v>
      </c>
      <c r="L158" s="33"/>
      <c r="M158" s="144" t="s">
        <v>1</v>
      </c>
      <c r="N158" s="145" t="s">
        <v>52</v>
      </c>
      <c r="P158" s="146">
        <f>O158*H158</f>
        <v>0</v>
      </c>
      <c r="Q158" s="146">
        <v>0</v>
      </c>
      <c r="R158" s="146">
        <f>Q158*H158</f>
        <v>0</v>
      </c>
      <c r="S158" s="146">
        <v>0</v>
      </c>
      <c r="T158" s="147">
        <f>S158*H158</f>
        <v>0</v>
      </c>
      <c r="AR158" s="148" t="s">
        <v>190</v>
      </c>
      <c r="AT158" s="148" t="s">
        <v>185</v>
      </c>
      <c r="AU158" s="148" t="s">
        <v>96</v>
      </c>
      <c r="AY158" s="17" t="s">
        <v>183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94</v>
      </c>
      <c r="BK158" s="149">
        <f>ROUND(I158*H158,2)</f>
        <v>0</v>
      </c>
      <c r="BL158" s="17" t="s">
        <v>190</v>
      </c>
      <c r="BM158" s="148" t="s">
        <v>281</v>
      </c>
    </row>
    <row r="159" spans="2:65" s="13" customFormat="1" ht="11.25">
      <c r="B159" s="158"/>
      <c r="D159" s="151" t="s">
        <v>192</v>
      </c>
      <c r="E159" s="159" t="s">
        <v>1</v>
      </c>
      <c r="F159" s="160" t="s">
        <v>670</v>
      </c>
      <c r="H159" s="159" t="s">
        <v>1</v>
      </c>
      <c r="I159" s="161"/>
      <c r="L159" s="158"/>
      <c r="M159" s="162"/>
      <c r="T159" s="163"/>
      <c r="AT159" s="159" t="s">
        <v>192</v>
      </c>
      <c r="AU159" s="159" t="s">
        <v>96</v>
      </c>
      <c r="AV159" s="13" t="s">
        <v>94</v>
      </c>
      <c r="AW159" s="13" t="s">
        <v>42</v>
      </c>
      <c r="AX159" s="13" t="s">
        <v>87</v>
      </c>
      <c r="AY159" s="159" t="s">
        <v>183</v>
      </c>
    </row>
    <row r="160" spans="2:65" s="13" customFormat="1" ht="11.25">
      <c r="B160" s="158"/>
      <c r="D160" s="151" t="s">
        <v>192</v>
      </c>
      <c r="E160" s="159" t="s">
        <v>1</v>
      </c>
      <c r="F160" s="160" t="s">
        <v>671</v>
      </c>
      <c r="H160" s="159" t="s">
        <v>1</v>
      </c>
      <c r="I160" s="161"/>
      <c r="L160" s="158"/>
      <c r="M160" s="162"/>
      <c r="T160" s="163"/>
      <c r="AT160" s="159" t="s">
        <v>192</v>
      </c>
      <c r="AU160" s="159" t="s">
        <v>96</v>
      </c>
      <c r="AV160" s="13" t="s">
        <v>94</v>
      </c>
      <c r="AW160" s="13" t="s">
        <v>42</v>
      </c>
      <c r="AX160" s="13" t="s">
        <v>87</v>
      </c>
      <c r="AY160" s="159" t="s">
        <v>183</v>
      </c>
    </row>
    <row r="161" spans="2:65" s="12" customFormat="1" ht="11.25">
      <c r="B161" s="150"/>
      <c r="D161" s="151" t="s">
        <v>192</v>
      </c>
      <c r="E161" s="152" t="s">
        <v>1</v>
      </c>
      <c r="F161" s="153" t="s">
        <v>672</v>
      </c>
      <c r="H161" s="154">
        <v>398.3</v>
      </c>
      <c r="I161" s="155"/>
      <c r="L161" s="150"/>
      <c r="M161" s="156"/>
      <c r="T161" s="157"/>
      <c r="AT161" s="152" t="s">
        <v>192</v>
      </c>
      <c r="AU161" s="152" t="s">
        <v>96</v>
      </c>
      <c r="AV161" s="12" t="s">
        <v>96</v>
      </c>
      <c r="AW161" s="12" t="s">
        <v>42</v>
      </c>
      <c r="AX161" s="12" t="s">
        <v>87</v>
      </c>
      <c r="AY161" s="152" t="s">
        <v>183</v>
      </c>
    </row>
    <row r="162" spans="2:65" s="14" customFormat="1" ht="11.25">
      <c r="B162" s="164"/>
      <c r="D162" s="151" t="s">
        <v>192</v>
      </c>
      <c r="E162" s="165" t="s">
        <v>1</v>
      </c>
      <c r="F162" s="166" t="s">
        <v>202</v>
      </c>
      <c r="H162" s="167">
        <v>398.3</v>
      </c>
      <c r="I162" s="168"/>
      <c r="L162" s="164"/>
      <c r="M162" s="169"/>
      <c r="T162" s="170"/>
      <c r="AT162" s="165" t="s">
        <v>192</v>
      </c>
      <c r="AU162" s="165" t="s">
        <v>96</v>
      </c>
      <c r="AV162" s="14" t="s">
        <v>203</v>
      </c>
      <c r="AW162" s="14" t="s">
        <v>42</v>
      </c>
      <c r="AX162" s="14" t="s">
        <v>87</v>
      </c>
      <c r="AY162" s="165" t="s">
        <v>183</v>
      </c>
    </row>
    <row r="163" spans="2:65" s="13" customFormat="1" ht="11.25">
      <c r="B163" s="158"/>
      <c r="D163" s="151" t="s">
        <v>192</v>
      </c>
      <c r="E163" s="159" t="s">
        <v>1</v>
      </c>
      <c r="F163" s="160" t="s">
        <v>673</v>
      </c>
      <c r="H163" s="159" t="s">
        <v>1</v>
      </c>
      <c r="I163" s="161"/>
      <c r="L163" s="158"/>
      <c r="M163" s="162"/>
      <c r="T163" s="163"/>
      <c r="AT163" s="159" t="s">
        <v>192</v>
      </c>
      <c r="AU163" s="159" t="s">
        <v>96</v>
      </c>
      <c r="AV163" s="13" t="s">
        <v>94</v>
      </c>
      <c r="AW163" s="13" t="s">
        <v>42</v>
      </c>
      <c r="AX163" s="13" t="s">
        <v>87</v>
      </c>
      <c r="AY163" s="159" t="s">
        <v>183</v>
      </c>
    </row>
    <row r="164" spans="2:65" s="12" customFormat="1" ht="11.25">
      <c r="B164" s="150"/>
      <c r="D164" s="151" t="s">
        <v>192</v>
      </c>
      <c r="E164" s="152" t="s">
        <v>1</v>
      </c>
      <c r="F164" s="153" t="s">
        <v>674</v>
      </c>
      <c r="H164" s="154">
        <v>-39.83</v>
      </c>
      <c r="I164" s="155"/>
      <c r="L164" s="150"/>
      <c r="M164" s="156"/>
      <c r="T164" s="157"/>
      <c r="AT164" s="152" t="s">
        <v>192</v>
      </c>
      <c r="AU164" s="152" t="s">
        <v>96</v>
      </c>
      <c r="AV164" s="12" t="s">
        <v>96</v>
      </c>
      <c r="AW164" s="12" t="s">
        <v>42</v>
      </c>
      <c r="AX164" s="12" t="s">
        <v>87</v>
      </c>
      <c r="AY164" s="152" t="s">
        <v>183</v>
      </c>
    </row>
    <row r="165" spans="2:65" s="15" customFormat="1" ht="11.25">
      <c r="B165" s="190"/>
      <c r="D165" s="151" t="s">
        <v>192</v>
      </c>
      <c r="E165" s="191" t="s">
        <v>1</v>
      </c>
      <c r="F165" s="192" t="s">
        <v>636</v>
      </c>
      <c r="H165" s="193">
        <v>358.47</v>
      </c>
      <c r="I165" s="194"/>
      <c r="L165" s="190"/>
      <c r="M165" s="195"/>
      <c r="T165" s="196"/>
      <c r="AT165" s="191" t="s">
        <v>192</v>
      </c>
      <c r="AU165" s="191" t="s">
        <v>96</v>
      </c>
      <c r="AV165" s="15" t="s">
        <v>190</v>
      </c>
      <c r="AW165" s="15" t="s">
        <v>42</v>
      </c>
      <c r="AX165" s="15" t="s">
        <v>94</v>
      </c>
      <c r="AY165" s="191" t="s">
        <v>183</v>
      </c>
    </row>
    <row r="166" spans="2:65" s="1" customFormat="1" ht="16.5" customHeight="1">
      <c r="B166" s="33"/>
      <c r="C166" s="137" t="s">
        <v>242</v>
      </c>
      <c r="D166" s="137" t="s">
        <v>185</v>
      </c>
      <c r="E166" s="138" t="s">
        <v>675</v>
      </c>
      <c r="F166" s="139" t="s">
        <v>676</v>
      </c>
      <c r="G166" s="140" t="s">
        <v>514</v>
      </c>
      <c r="H166" s="141">
        <v>79.66</v>
      </c>
      <c r="I166" s="142"/>
      <c r="J166" s="143">
        <f>ROUND(I166*H166,2)</f>
        <v>0</v>
      </c>
      <c r="K166" s="139" t="s">
        <v>189</v>
      </c>
      <c r="L166" s="33"/>
      <c r="M166" s="144" t="s">
        <v>1</v>
      </c>
      <c r="N166" s="145" t="s">
        <v>52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190</v>
      </c>
      <c r="AT166" s="148" t="s">
        <v>185</v>
      </c>
      <c r="AU166" s="148" t="s">
        <v>96</v>
      </c>
      <c r="AY166" s="17" t="s">
        <v>183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94</v>
      </c>
      <c r="BK166" s="149">
        <f>ROUND(I166*H166,2)</f>
        <v>0</v>
      </c>
      <c r="BL166" s="17" t="s">
        <v>190</v>
      </c>
      <c r="BM166" s="148" t="s">
        <v>677</v>
      </c>
    </row>
    <row r="167" spans="2:65" s="13" customFormat="1" ht="11.25">
      <c r="B167" s="158"/>
      <c r="D167" s="151" t="s">
        <v>192</v>
      </c>
      <c r="E167" s="159" t="s">
        <v>1</v>
      </c>
      <c r="F167" s="160" t="s">
        <v>678</v>
      </c>
      <c r="H167" s="159" t="s">
        <v>1</v>
      </c>
      <c r="I167" s="161"/>
      <c r="L167" s="158"/>
      <c r="M167" s="162"/>
      <c r="T167" s="163"/>
      <c r="AT167" s="159" t="s">
        <v>192</v>
      </c>
      <c r="AU167" s="159" t="s">
        <v>96</v>
      </c>
      <c r="AV167" s="13" t="s">
        <v>94</v>
      </c>
      <c r="AW167" s="13" t="s">
        <v>42</v>
      </c>
      <c r="AX167" s="13" t="s">
        <v>87</v>
      </c>
      <c r="AY167" s="159" t="s">
        <v>183</v>
      </c>
    </row>
    <row r="168" spans="2:65" s="13" customFormat="1" ht="11.25">
      <c r="B168" s="158"/>
      <c r="D168" s="151" t="s">
        <v>192</v>
      </c>
      <c r="E168" s="159" t="s">
        <v>1</v>
      </c>
      <c r="F168" s="160" t="s">
        <v>679</v>
      </c>
      <c r="H168" s="159" t="s">
        <v>1</v>
      </c>
      <c r="I168" s="161"/>
      <c r="L168" s="158"/>
      <c r="M168" s="162"/>
      <c r="T168" s="163"/>
      <c r="AT168" s="159" t="s">
        <v>192</v>
      </c>
      <c r="AU168" s="159" t="s">
        <v>96</v>
      </c>
      <c r="AV168" s="13" t="s">
        <v>94</v>
      </c>
      <c r="AW168" s="13" t="s">
        <v>42</v>
      </c>
      <c r="AX168" s="13" t="s">
        <v>87</v>
      </c>
      <c r="AY168" s="159" t="s">
        <v>183</v>
      </c>
    </row>
    <row r="169" spans="2:65" s="12" customFormat="1" ht="11.25">
      <c r="B169" s="150"/>
      <c r="D169" s="151" t="s">
        <v>192</v>
      </c>
      <c r="E169" s="152" t="s">
        <v>1</v>
      </c>
      <c r="F169" s="153" t="s">
        <v>680</v>
      </c>
      <c r="H169" s="154">
        <v>79.66</v>
      </c>
      <c r="I169" s="155"/>
      <c r="L169" s="150"/>
      <c r="M169" s="156"/>
      <c r="T169" s="157"/>
      <c r="AT169" s="152" t="s">
        <v>192</v>
      </c>
      <c r="AU169" s="152" t="s">
        <v>96</v>
      </c>
      <c r="AV169" s="12" t="s">
        <v>96</v>
      </c>
      <c r="AW169" s="12" t="s">
        <v>42</v>
      </c>
      <c r="AX169" s="12" t="s">
        <v>87</v>
      </c>
      <c r="AY169" s="152" t="s">
        <v>183</v>
      </c>
    </row>
    <row r="170" spans="2:65" s="14" customFormat="1" ht="11.25">
      <c r="B170" s="164"/>
      <c r="D170" s="151" t="s">
        <v>192</v>
      </c>
      <c r="E170" s="165" t="s">
        <v>613</v>
      </c>
      <c r="F170" s="166" t="s">
        <v>681</v>
      </c>
      <c r="H170" s="167">
        <v>79.66</v>
      </c>
      <c r="I170" s="168"/>
      <c r="L170" s="164"/>
      <c r="M170" s="169"/>
      <c r="T170" s="170"/>
      <c r="AT170" s="165" t="s">
        <v>192</v>
      </c>
      <c r="AU170" s="165" t="s">
        <v>96</v>
      </c>
      <c r="AV170" s="14" t="s">
        <v>203</v>
      </c>
      <c r="AW170" s="14" t="s">
        <v>42</v>
      </c>
      <c r="AX170" s="14" t="s">
        <v>94</v>
      </c>
      <c r="AY170" s="165" t="s">
        <v>183</v>
      </c>
    </row>
    <row r="171" spans="2:65" s="1" customFormat="1" ht="21.75" customHeight="1">
      <c r="B171" s="33"/>
      <c r="C171" s="137" t="s">
        <v>248</v>
      </c>
      <c r="D171" s="137" t="s">
        <v>185</v>
      </c>
      <c r="E171" s="138" t="s">
        <v>682</v>
      </c>
      <c r="F171" s="139" t="s">
        <v>683</v>
      </c>
      <c r="G171" s="140" t="s">
        <v>514</v>
      </c>
      <c r="H171" s="141">
        <v>239.8</v>
      </c>
      <c r="I171" s="142"/>
      <c r="J171" s="143">
        <f>ROUND(I171*H171,2)</f>
        <v>0</v>
      </c>
      <c r="K171" s="139" t="s">
        <v>189</v>
      </c>
      <c r="L171" s="33"/>
      <c r="M171" s="144" t="s">
        <v>1</v>
      </c>
      <c r="N171" s="145" t="s">
        <v>52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190</v>
      </c>
      <c r="AT171" s="148" t="s">
        <v>185</v>
      </c>
      <c r="AU171" s="148" t="s">
        <v>96</v>
      </c>
      <c r="AY171" s="17" t="s">
        <v>183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94</v>
      </c>
      <c r="BK171" s="149">
        <f>ROUND(I171*H171,2)</f>
        <v>0</v>
      </c>
      <c r="BL171" s="17" t="s">
        <v>190</v>
      </c>
      <c r="BM171" s="148" t="s">
        <v>290</v>
      </c>
    </row>
    <row r="172" spans="2:65" s="13" customFormat="1" ht="11.25">
      <c r="B172" s="158"/>
      <c r="D172" s="151" t="s">
        <v>192</v>
      </c>
      <c r="E172" s="159" t="s">
        <v>1</v>
      </c>
      <c r="F172" s="160" t="s">
        <v>684</v>
      </c>
      <c r="H172" s="159" t="s">
        <v>1</v>
      </c>
      <c r="I172" s="161"/>
      <c r="L172" s="158"/>
      <c r="M172" s="162"/>
      <c r="T172" s="163"/>
      <c r="AT172" s="159" t="s">
        <v>192</v>
      </c>
      <c r="AU172" s="159" t="s">
        <v>96</v>
      </c>
      <c r="AV172" s="13" t="s">
        <v>94</v>
      </c>
      <c r="AW172" s="13" t="s">
        <v>42</v>
      </c>
      <c r="AX172" s="13" t="s">
        <v>87</v>
      </c>
      <c r="AY172" s="159" t="s">
        <v>183</v>
      </c>
    </row>
    <row r="173" spans="2:65" s="13" customFormat="1" ht="11.25">
      <c r="B173" s="158"/>
      <c r="D173" s="151" t="s">
        <v>192</v>
      </c>
      <c r="E173" s="159" t="s">
        <v>1</v>
      </c>
      <c r="F173" s="160" t="s">
        <v>685</v>
      </c>
      <c r="H173" s="159" t="s">
        <v>1</v>
      </c>
      <c r="I173" s="161"/>
      <c r="L173" s="158"/>
      <c r="M173" s="162"/>
      <c r="T173" s="163"/>
      <c r="AT173" s="159" t="s">
        <v>192</v>
      </c>
      <c r="AU173" s="159" t="s">
        <v>96</v>
      </c>
      <c r="AV173" s="13" t="s">
        <v>94</v>
      </c>
      <c r="AW173" s="13" t="s">
        <v>42</v>
      </c>
      <c r="AX173" s="13" t="s">
        <v>87</v>
      </c>
      <c r="AY173" s="159" t="s">
        <v>183</v>
      </c>
    </row>
    <row r="174" spans="2:65" s="12" customFormat="1" ht="11.25">
      <c r="B174" s="150"/>
      <c r="D174" s="151" t="s">
        <v>192</v>
      </c>
      <c r="E174" s="152" t="s">
        <v>1</v>
      </c>
      <c r="F174" s="153" t="s">
        <v>686</v>
      </c>
      <c r="H174" s="154">
        <v>239.8</v>
      </c>
      <c r="I174" s="155"/>
      <c r="L174" s="150"/>
      <c r="M174" s="156"/>
      <c r="T174" s="157"/>
      <c r="AT174" s="152" t="s">
        <v>192</v>
      </c>
      <c r="AU174" s="152" t="s">
        <v>96</v>
      </c>
      <c r="AV174" s="12" t="s">
        <v>96</v>
      </c>
      <c r="AW174" s="12" t="s">
        <v>42</v>
      </c>
      <c r="AX174" s="12" t="s">
        <v>87</v>
      </c>
      <c r="AY174" s="152" t="s">
        <v>183</v>
      </c>
    </row>
    <row r="175" spans="2:65" s="15" customFormat="1" ht="11.25">
      <c r="B175" s="190"/>
      <c r="D175" s="151" t="s">
        <v>192</v>
      </c>
      <c r="E175" s="191" t="s">
        <v>1</v>
      </c>
      <c r="F175" s="192" t="s">
        <v>636</v>
      </c>
      <c r="H175" s="193">
        <v>239.8</v>
      </c>
      <c r="I175" s="194"/>
      <c r="L175" s="190"/>
      <c r="M175" s="195"/>
      <c r="T175" s="196"/>
      <c r="AT175" s="191" t="s">
        <v>192</v>
      </c>
      <c r="AU175" s="191" t="s">
        <v>96</v>
      </c>
      <c r="AV175" s="15" t="s">
        <v>190</v>
      </c>
      <c r="AW175" s="15" t="s">
        <v>42</v>
      </c>
      <c r="AX175" s="15" t="s">
        <v>94</v>
      </c>
      <c r="AY175" s="191" t="s">
        <v>183</v>
      </c>
    </row>
    <row r="176" spans="2:65" s="1" customFormat="1" ht="21.75" customHeight="1">
      <c r="B176" s="33"/>
      <c r="C176" s="137" t="s">
        <v>255</v>
      </c>
      <c r="D176" s="137" t="s">
        <v>185</v>
      </c>
      <c r="E176" s="138" t="s">
        <v>687</v>
      </c>
      <c r="F176" s="139" t="s">
        <v>688</v>
      </c>
      <c r="G176" s="140" t="s">
        <v>514</v>
      </c>
      <c r="H176" s="141">
        <v>502</v>
      </c>
      <c r="I176" s="142"/>
      <c r="J176" s="143">
        <f>ROUND(I176*H176,2)</f>
        <v>0</v>
      </c>
      <c r="K176" s="139" t="s">
        <v>189</v>
      </c>
      <c r="L176" s="33"/>
      <c r="M176" s="144" t="s">
        <v>1</v>
      </c>
      <c r="N176" s="145" t="s">
        <v>52</v>
      </c>
      <c r="P176" s="146">
        <f>O176*H176</f>
        <v>0</v>
      </c>
      <c r="Q176" s="146">
        <v>0</v>
      </c>
      <c r="R176" s="146">
        <f>Q176*H176</f>
        <v>0</v>
      </c>
      <c r="S176" s="146">
        <v>0</v>
      </c>
      <c r="T176" s="147">
        <f>S176*H176</f>
        <v>0</v>
      </c>
      <c r="AR176" s="148" t="s">
        <v>190</v>
      </c>
      <c r="AT176" s="148" t="s">
        <v>185</v>
      </c>
      <c r="AU176" s="148" t="s">
        <v>96</v>
      </c>
      <c r="AY176" s="17" t="s">
        <v>183</v>
      </c>
      <c r="BE176" s="149">
        <f>IF(N176="základní",J176,0)</f>
        <v>0</v>
      </c>
      <c r="BF176" s="149">
        <f>IF(N176="snížená",J176,0)</f>
        <v>0</v>
      </c>
      <c r="BG176" s="149">
        <f>IF(N176="zákl. přenesená",J176,0)</f>
        <v>0</v>
      </c>
      <c r="BH176" s="149">
        <f>IF(N176="sníž. přenesená",J176,0)</f>
        <v>0</v>
      </c>
      <c r="BI176" s="149">
        <f>IF(N176="nulová",J176,0)</f>
        <v>0</v>
      </c>
      <c r="BJ176" s="17" t="s">
        <v>94</v>
      </c>
      <c r="BK176" s="149">
        <f>ROUND(I176*H176,2)</f>
        <v>0</v>
      </c>
      <c r="BL176" s="17" t="s">
        <v>190</v>
      </c>
      <c r="BM176" s="148" t="s">
        <v>298</v>
      </c>
    </row>
    <row r="177" spans="2:65" s="13" customFormat="1" ht="11.25">
      <c r="B177" s="158"/>
      <c r="D177" s="151" t="s">
        <v>192</v>
      </c>
      <c r="E177" s="159" t="s">
        <v>1</v>
      </c>
      <c r="F177" s="160" t="s">
        <v>689</v>
      </c>
      <c r="H177" s="159" t="s">
        <v>1</v>
      </c>
      <c r="I177" s="161"/>
      <c r="L177" s="158"/>
      <c r="M177" s="162"/>
      <c r="T177" s="163"/>
      <c r="AT177" s="159" t="s">
        <v>192</v>
      </c>
      <c r="AU177" s="159" t="s">
        <v>96</v>
      </c>
      <c r="AV177" s="13" t="s">
        <v>94</v>
      </c>
      <c r="AW177" s="13" t="s">
        <v>42</v>
      </c>
      <c r="AX177" s="13" t="s">
        <v>87</v>
      </c>
      <c r="AY177" s="159" t="s">
        <v>183</v>
      </c>
    </row>
    <row r="178" spans="2:65" s="13" customFormat="1" ht="11.25">
      <c r="B178" s="158"/>
      <c r="D178" s="151" t="s">
        <v>192</v>
      </c>
      <c r="E178" s="159" t="s">
        <v>1</v>
      </c>
      <c r="F178" s="160" t="s">
        <v>690</v>
      </c>
      <c r="H178" s="159" t="s">
        <v>1</v>
      </c>
      <c r="I178" s="161"/>
      <c r="L178" s="158"/>
      <c r="M178" s="162"/>
      <c r="T178" s="163"/>
      <c r="AT178" s="159" t="s">
        <v>192</v>
      </c>
      <c r="AU178" s="159" t="s">
        <v>96</v>
      </c>
      <c r="AV178" s="13" t="s">
        <v>94</v>
      </c>
      <c r="AW178" s="13" t="s">
        <v>42</v>
      </c>
      <c r="AX178" s="13" t="s">
        <v>87</v>
      </c>
      <c r="AY178" s="159" t="s">
        <v>183</v>
      </c>
    </row>
    <row r="179" spans="2:65" s="12" customFormat="1" ht="11.25">
      <c r="B179" s="150"/>
      <c r="D179" s="151" t="s">
        <v>192</v>
      </c>
      <c r="E179" s="152" t="s">
        <v>1</v>
      </c>
      <c r="F179" s="153" t="s">
        <v>691</v>
      </c>
      <c r="H179" s="154">
        <v>224</v>
      </c>
      <c r="I179" s="155"/>
      <c r="L179" s="150"/>
      <c r="M179" s="156"/>
      <c r="T179" s="157"/>
      <c r="AT179" s="152" t="s">
        <v>192</v>
      </c>
      <c r="AU179" s="152" t="s">
        <v>96</v>
      </c>
      <c r="AV179" s="12" t="s">
        <v>96</v>
      </c>
      <c r="AW179" s="12" t="s">
        <v>42</v>
      </c>
      <c r="AX179" s="12" t="s">
        <v>87</v>
      </c>
      <c r="AY179" s="152" t="s">
        <v>183</v>
      </c>
    </row>
    <row r="180" spans="2:65" s="13" customFormat="1" ht="11.25">
      <c r="B180" s="158"/>
      <c r="D180" s="151" t="s">
        <v>192</v>
      </c>
      <c r="E180" s="159" t="s">
        <v>1</v>
      </c>
      <c r="F180" s="160" t="s">
        <v>692</v>
      </c>
      <c r="H180" s="159" t="s">
        <v>1</v>
      </c>
      <c r="I180" s="161"/>
      <c r="L180" s="158"/>
      <c r="M180" s="162"/>
      <c r="T180" s="163"/>
      <c r="AT180" s="159" t="s">
        <v>192</v>
      </c>
      <c r="AU180" s="159" t="s">
        <v>96</v>
      </c>
      <c r="AV180" s="13" t="s">
        <v>94</v>
      </c>
      <c r="AW180" s="13" t="s">
        <v>42</v>
      </c>
      <c r="AX180" s="13" t="s">
        <v>87</v>
      </c>
      <c r="AY180" s="159" t="s">
        <v>183</v>
      </c>
    </row>
    <row r="181" spans="2:65" s="12" customFormat="1" ht="11.25">
      <c r="B181" s="150"/>
      <c r="D181" s="151" t="s">
        <v>192</v>
      </c>
      <c r="E181" s="152" t="s">
        <v>1</v>
      </c>
      <c r="F181" s="153" t="s">
        <v>693</v>
      </c>
      <c r="H181" s="154">
        <v>278</v>
      </c>
      <c r="I181" s="155"/>
      <c r="L181" s="150"/>
      <c r="M181" s="156"/>
      <c r="T181" s="157"/>
      <c r="AT181" s="152" t="s">
        <v>192</v>
      </c>
      <c r="AU181" s="152" t="s">
        <v>96</v>
      </c>
      <c r="AV181" s="12" t="s">
        <v>96</v>
      </c>
      <c r="AW181" s="12" t="s">
        <v>42</v>
      </c>
      <c r="AX181" s="12" t="s">
        <v>87</v>
      </c>
      <c r="AY181" s="152" t="s">
        <v>183</v>
      </c>
    </row>
    <row r="182" spans="2:65" s="15" customFormat="1" ht="11.25">
      <c r="B182" s="190"/>
      <c r="D182" s="151" t="s">
        <v>192</v>
      </c>
      <c r="E182" s="191" t="s">
        <v>1</v>
      </c>
      <c r="F182" s="192" t="s">
        <v>694</v>
      </c>
      <c r="H182" s="193">
        <v>502</v>
      </c>
      <c r="I182" s="194"/>
      <c r="L182" s="190"/>
      <c r="M182" s="195"/>
      <c r="T182" s="196"/>
      <c r="AT182" s="191" t="s">
        <v>192</v>
      </c>
      <c r="AU182" s="191" t="s">
        <v>96</v>
      </c>
      <c r="AV182" s="15" t="s">
        <v>190</v>
      </c>
      <c r="AW182" s="15" t="s">
        <v>42</v>
      </c>
      <c r="AX182" s="15" t="s">
        <v>94</v>
      </c>
      <c r="AY182" s="191" t="s">
        <v>183</v>
      </c>
    </row>
    <row r="183" spans="2:65" s="1" customFormat="1" ht="21.75" customHeight="1">
      <c r="B183" s="33"/>
      <c r="C183" s="137" t="s">
        <v>267</v>
      </c>
      <c r="D183" s="137" t="s">
        <v>185</v>
      </c>
      <c r="E183" s="138" t="s">
        <v>687</v>
      </c>
      <c r="F183" s="139" t="s">
        <v>688</v>
      </c>
      <c r="G183" s="140" t="s">
        <v>514</v>
      </c>
      <c r="H183" s="141">
        <v>146</v>
      </c>
      <c r="I183" s="142"/>
      <c r="J183" s="143">
        <f>ROUND(I183*H183,2)</f>
        <v>0</v>
      </c>
      <c r="K183" s="139" t="s">
        <v>189</v>
      </c>
      <c r="L183" s="33"/>
      <c r="M183" s="144" t="s">
        <v>1</v>
      </c>
      <c r="N183" s="145" t="s">
        <v>52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190</v>
      </c>
      <c r="AT183" s="148" t="s">
        <v>185</v>
      </c>
      <c r="AU183" s="148" t="s">
        <v>96</v>
      </c>
      <c r="AY183" s="17" t="s">
        <v>183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94</v>
      </c>
      <c r="BK183" s="149">
        <f>ROUND(I183*H183,2)</f>
        <v>0</v>
      </c>
      <c r="BL183" s="17" t="s">
        <v>190</v>
      </c>
      <c r="BM183" s="148" t="s">
        <v>305</v>
      </c>
    </row>
    <row r="184" spans="2:65" s="13" customFormat="1" ht="11.25">
      <c r="B184" s="158"/>
      <c r="D184" s="151" t="s">
        <v>192</v>
      </c>
      <c r="E184" s="159" t="s">
        <v>1</v>
      </c>
      <c r="F184" s="160" t="s">
        <v>695</v>
      </c>
      <c r="H184" s="159" t="s">
        <v>1</v>
      </c>
      <c r="I184" s="161"/>
      <c r="L184" s="158"/>
      <c r="M184" s="162"/>
      <c r="T184" s="163"/>
      <c r="AT184" s="159" t="s">
        <v>192</v>
      </c>
      <c r="AU184" s="159" t="s">
        <v>96</v>
      </c>
      <c r="AV184" s="13" t="s">
        <v>94</v>
      </c>
      <c r="AW184" s="13" t="s">
        <v>42</v>
      </c>
      <c r="AX184" s="13" t="s">
        <v>87</v>
      </c>
      <c r="AY184" s="159" t="s">
        <v>183</v>
      </c>
    </row>
    <row r="185" spans="2:65" s="12" customFormat="1" ht="11.25">
      <c r="B185" s="150"/>
      <c r="D185" s="151" t="s">
        <v>192</v>
      </c>
      <c r="E185" s="152" t="s">
        <v>1</v>
      </c>
      <c r="F185" s="153" t="s">
        <v>696</v>
      </c>
      <c r="H185" s="154">
        <v>146</v>
      </c>
      <c r="I185" s="155"/>
      <c r="L185" s="150"/>
      <c r="M185" s="156"/>
      <c r="T185" s="157"/>
      <c r="AT185" s="152" t="s">
        <v>192</v>
      </c>
      <c r="AU185" s="152" t="s">
        <v>96</v>
      </c>
      <c r="AV185" s="12" t="s">
        <v>96</v>
      </c>
      <c r="AW185" s="12" t="s">
        <v>42</v>
      </c>
      <c r="AX185" s="12" t="s">
        <v>87</v>
      </c>
      <c r="AY185" s="152" t="s">
        <v>183</v>
      </c>
    </row>
    <row r="186" spans="2:65" s="15" customFormat="1" ht="11.25">
      <c r="B186" s="190"/>
      <c r="D186" s="151" t="s">
        <v>192</v>
      </c>
      <c r="E186" s="191" t="s">
        <v>1</v>
      </c>
      <c r="F186" s="192" t="s">
        <v>636</v>
      </c>
      <c r="H186" s="193">
        <v>146</v>
      </c>
      <c r="I186" s="194"/>
      <c r="L186" s="190"/>
      <c r="M186" s="195"/>
      <c r="T186" s="196"/>
      <c r="AT186" s="191" t="s">
        <v>192</v>
      </c>
      <c r="AU186" s="191" t="s">
        <v>96</v>
      </c>
      <c r="AV186" s="15" t="s">
        <v>190</v>
      </c>
      <c r="AW186" s="15" t="s">
        <v>42</v>
      </c>
      <c r="AX186" s="15" t="s">
        <v>94</v>
      </c>
      <c r="AY186" s="191" t="s">
        <v>183</v>
      </c>
    </row>
    <row r="187" spans="2:65" s="1" customFormat="1" ht="24.2" customHeight="1">
      <c r="B187" s="33"/>
      <c r="C187" s="137" t="s">
        <v>275</v>
      </c>
      <c r="D187" s="137" t="s">
        <v>185</v>
      </c>
      <c r="E187" s="138" t="s">
        <v>697</v>
      </c>
      <c r="F187" s="139" t="s">
        <v>698</v>
      </c>
      <c r="G187" s="140" t="s">
        <v>514</v>
      </c>
      <c r="H187" s="141">
        <v>2510</v>
      </c>
      <c r="I187" s="142"/>
      <c r="J187" s="143">
        <f>ROUND(I187*H187,2)</f>
        <v>0</v>
      </c>
      <c r="K187" s="139" t="s">
        <v>189</v>
      </c>
      <c r="L187" s="33"/>
      <c r="M187" s="144" t="s">
        <v>1</v>
      </c>
      <c r="N187" s="145" t="s">
        <v>52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190</v>
      </c>
      <c r="AT187" s="148" t="s">
        <v>185</v>
      </c>
      <c r="AU187" s="148" t="s">
        <v>96</v>
      </c>
      <c r="AY187" s="17" t="s">
        <v>183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94</v>
      </c>
      <c r="BK187" s="149">
        <f>ROUND(I187*H187,2)</f>
        <v>0</v>
      </c>
      <c r="BL187" s="17" t="s">
        <v>190</v>
      </c>
      <c r="BM187" s="148" t="s">
        <v>312</v>
      </c>
    </row>
    <row r="188" spans="2:65" s="13" customFormat="1" ht="11.25">
      <c r="B188" s="158"/>
      <c r="D188" s="151" t="s">
        <v>192</v>
      </c>
      <c r="E188" s="159" t="s">
        <v>1</v>
      </c>
      <c r="F188" s="160" t="s">
        <v>699</v>
      </c>
      <c r="H188" s="159" t="s">
        <v>1</v>
      </c>
      <c r="I188" s="161"/>
      <c r="L188" s="158"/>
      <c r="M188" s="162"/>
      <c r="T188" s="163"/>
      <c r="AT188" s="159" t="s">
        <v>192</v>
      </c>
      <c r="AU188" s="159" t="s">
        <v>96</v>
      </c>
      <c r="AV188" s="13" t="s">
        <v>94</v>
      </c>
      <c r="AW188" s="13" t="s">
        <v>42</v>
      </c>
      <c r="AX188" s="13" t="s">
        <v>87</v>
      </c>
      <c r="AY188" s="159" t="s">
        <v>183</v>
      </c>
    </row>
    <row r="189" spans="2:65" s="12" customFormat="1" ht="11.25">
      <c r="B189" s="150"/>
      <c r="D189" s="151" t="s">
        <v>192</v>
      </c>
      <c r="E189" s="152" t="s">
        <v>1</v>
      </c>
      <c r="F189" s="153" t="s">
        <v>700</v>
      </c>
      <c r="H189" s="154">
        <v>2510</v>
      </c>
      <c r="I189" s="155"/>
      <c r="L189" s="150"/>
      <c r="M189" s="156"/>
      <c r="T189" s="157"/>
      <c r="AT189" s="152" t="s">
        <v>192</v>
      </c>
      <c r="AU189" s="152" t="s">
        <v>96</v>
      </c>
      <c r="AV189" s="12" t="s">
        <v>96</v>
      </c>
      <c r="AW189" s="12" t="s">
        <v>42</v>
      </c>
      <c r="AX189" s="12" t="s">
        <v>87</v>
      </c>
      <c r="AY189" s="152" t="s">
        <v>183</v>
      </c>
    </row>
    <row r="190" spans="2:65" s="15" customFormat="1" ht="11.25">
      <c r="B190" s="190"/>
      <c r="D190" s="151" t="s">
        <v>192</v>
      </c>
      <c r="E190" s="191" t="s">
        <v>1</v>
      </c>
      <c r="F190" s="192" t="s">
        <v>636</v>
      </c>
      <c r="H190" s="193">
        <v>2510</v>
      </c>
      <c r="I190" s="194"/>
      <c r="L190" s="190"/>
      <c r="M190" s="195"/>
      <c r="T190" s="196"/>
      <c r="AT190" s="191" t="s">
        <v>192</v>
      </c>
      <c r="AU190" s="191" t="s">
        <v>96</v>
      </c>
      <c r="AV190" s="15" t="s">
        <v>190</v>
      </c>
      <c r="AW190" s="15" t="s">
        <v>42</v>
      </c>
      <c r="AX190" s="15" t="s">
        <v>94</v>
      </c>
      <c r="AY190" s="191" t="s">
        <v>183</v>
      </c>
    </row>
    <row r="191" spans="2:65" s="1" customFormat="1" ht="24.2" customHeight="1">
      <c r="B191" s="33"/>
      <c r="C191" s="137" t="s">
        <v>281</v>
      </c>
      <c r="D191" s="137" t="s">
        <v>185</v>
      </c>
      <c r="E191" s="138" t="s">
        <v>697</v>
      </c>
      <c r="F191" s="139" t="s">
        <v>698</v>
      </c>
      <c r="G191" s="140" t="s">
        <v>514</v>
      </c>
      <c r="H191" s="141">
        <v>760.1</v>
      </c>
      <c r="I191" s="142"/>
      <c r="J191" s="143">
        <f>ROUND(I191*H191,2)</f>
        <v>0</v>
      </c>
      <c r="K191" s="139" t="s">
        <v>189</v>
      </c>
      <c r="L191" s="33"/>
      <c r="M191" s="144" t="s">
        <v>1</v>
      </c>
      <c r="N191" s="145" t="s">
        <v>52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190</v>
      </c>
      <c r="AT191" s="148" t="s">
        <v>185</v>
      </c>
      <c r="AU191" s="148" t="s">
        <v>96</v>
      </c>
      <c r="AY191" s="17" t="s">
        <v>183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94</v>
      </c>
      <c r="BK191" s="149">
        <f>ROUND(I191*H191,2)</f>
        <v>0</v>
      </c>
      <c r="BL191" s="17" t="s">
        <v>190</v>
      </c>
      <c r="BM191" s="148" t="s">
        <v>320</v>
      </c>
    </row>
    <row r="192" spans="2:65" s="13" customFormat="1" ht="11.25">
      <c r="B192" s="158"/>
      <c r="D192" s="151" t="s">
        <v>192</v>
      </c>
      <c r="E192" s="159" t="s">
        <v>1</v>
      </c>
      <c r="F192" s="160" t="s">
        <v>701</v>
      </c>
      <c r="H192" s="159" t="s">
        <v>1</v>
      </c>
      <c r="I192" s="161"/>
      <c r="L192" s="158"/>
      <c r="M192" s="162"/>
      <c r="T192" s="163"/>
      <c r="AT192" s="159" t="s">
        <v>192</v>
      </c>
      <c r="AU192" s="159" t="s">
        <v>96</v>
      </c>
      <c r="AV192" s="13" t="s">
        <v>94</v>
      </c>
      <c r="AW192" s="13" t="s">
        <v>42</v>
      </c>
      <c r="AX192" s="13" t="s">
        <v>87</v>
      </c>
      <c r="AY192" s="159" t="s">
        <v>183</v>
      </c>
    </row>
    <row r="193" spans="2:65" s="12" customFormat="1" ht="11.25">
      <c r="B193" s="150"/>
      <c r="D193" s="151" t="s">
        <v>192</v>
      </c>
      <c r="E193" s="152" t="s">
        <v>1</v>
      </c>
      <c r="F193" s="153" t="s">
        <v>702</v>
      </c>
      <c r="H193" s="154">
        <v>760.1</v>
      </c>
      <c r="I193" s="155"/>
      <c r="L193" s="150"/>
      <c r="M193" s="156"/>
      <c r="T193" s="157"/>
      <c r="AT193" s="152" t="s">
        <v>192</v>
      </c>
      <c r="AU193" s="152" t="s">
        <v>96</v>
      </c>
      <c r="AV193" s="12" t="s">
        <v>96</v>
      </c>
      <c r="AW193" s="12" t="s">
        <v>42</v>
      </c>
      <c r="AX193" s="12" t="s">
        <v>87</v>
      </c>
      <c r="AY193" s="152" t="s">
        <v>183</v>
      </c>
    </row>
    <row r="194" spans="2:65" s="15" customFormat="1" ht="11.25">
      <c r="B194" s="190"/>
      <c r="D194" s="151" t="s">
        <v>192</v>
      </c>
      <c r="E194" s="191" t="s">
        <v>1</v>
      </c>
      <c r="F194" s="192" t="s">
        <v>636</v>
      </c>
      <c r="H194" s="193">
        <v>760.1</v>
      </c>
      <c r="I194" s="194"/>
      <c r="L194" s="190"/>
      <c r="M194" s="195"/>
      <c r="T194" s="196"/>
      <c r="AT194" s="191" t="s">
        <v>192</v>
      </c>
      <c r="AU194" s="191" t="s">
        <v>96</v>
      </c>
      <c r="AV194" s="15" t="s">
        <v>190</v>
      </c>
      <c r="AW194" s="15" t="s">
        <v>42</v>
      </c>
      <c r="AX194" s="15" t="s">
        <v>94</v>
      </c>
      <c r="AY194" s="191" t="s">
        <v>183</v>
      </c>
    </row>
    <row r="195" spans="2:65" s="1" customFormat="1" ht="16.5" customHeight="1">
      <c r="B195" s="33"/>
      <c r="C195" s="176" t="s">
        <v>8</v>
      </c>
      <c r="D195" s="176" t="s">
        <v>511</v>
      </c>
      <c r="E195" s="177" t="s">
        <v>703</v>
      </c>
      <c r="F195" s="178" t="s">
        <v>704</v>
      </c>
      <c r="G195" s="179" t="s">
        <v>514</v>
      </c>
      <c r="H195" s="180">
        <v>152.02099999999999</v>
      </c>
      <c r="I195" s="181"/>
      <c r="J195" s="182">
        <f>ROUND(I195*H195,2)</f>
        <v>0</v>
      </c>
      <c r="K195" s="178" t="s">
        <v>705</v>
      </c>
      <c r="L195" s="183"/>
      <c r="M195" s="184" t="s">
        <v>1</v>
      </c>
      <c r="N195" s="185" t="s">
        <v>52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AR195" s="148" t="s">
        <v>235</v>
      </c>
      <c r="AT195" s="148" t="s">
        <v>511</v>
      </c>
      <c r="AU195" s="148" t="s">
        <v>96</v>
      </c>
      <c r="AY195" s="17" t="s">
        <v>183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94</v>
      </c>
      <c r="BK195" s="149">
        <f>ROUND(I195*H195,2)</f>
        <v>0</v>
      </c>
      <c r="BL195" s="17" t="s">
        <v>190</v>
      </c>
      <c r="BM195" s="148" t="s">
        <v>328</v>
      </c>
    </row>
    <row r="196" spans="2:65" s="13" customFormat="1" ht="11.25">
      <c r="B196" s="158"/>
      <c r="D196" s="151" t="s">
        <v>192</v>
      </c>
      <c r="E196" s="159" t="s">
        <v>1</v>
      </c>
      <c r="F196" s="160" t="s">
        <v>706</v>
      </c>
      <c r="H196" s="159" t="s">
        <v>1</v>
      </c>
      <c r="I196" s="161"/>
      <c r="L196" s="158"/>
      <c r="M196" s="162"/>
      <c r="T196" s="163"/>
      <c r="AT196" s="159" t="s">
        <v>192</v>
      </c>
      <c r="AU196" s="159" t="s">
        <v>96</v>
      </c>
      <c r="AV196" s="13" t="s">
        <v>94</v>
      </c>
      <c r="AW196" s="13" t="s">
        <v>42</v>
      </c>
      <c r="AX196" s="13" t="s">
        <v>87</v>
      </c>
      <c r="AY196" s="159" t="s">
        <v>183</v>
      </c>
    </row>
    <row r="197" spans="2:65" s="12" customFormat="1" ht="11.25">
      <c r="B197" s="150"/>
      <c r="D197" s="151" t="s">
        <v>192</v>
      </c>
      <c r="E197" s="152" t="s">
        <v>1</v>
      </c>
      <c r="F197" s="153" t="s">
        <v>707</v>
      </c>
      <c r="H197" s="154">
        <v>146</v>
      </c>
      <c r="I197" s="155"/>
      <c r="L197" s="150"/>
      <c r="M197" s="156"/>
      <c r="T197" s="157"/>
      <c r="AT197" s="152" t="s">
        <v>192</v>
      </c>
      <c r="AU197" s="152" t="s">
        <v>96</v>
      </c>
      <c r="AV197" s="12" t="s">
        <v>96</v>
      </c>
      <c r="AW197" s="12" t="s">
        <v>42</v>
      </c>
      <c r="AX197" s="12" t="s">
        <v>87</v>
      </c>
      <c r="AY197" s="152" t="s">
        <v>183</v>
      </c>
    </row>
    <row r="198" spans="2:65" s="13" customFormat="1" ht="11.25">
      <c r="B198" s="158"/>
      <c r="D198" s="151" t="s">
        <v>192</v>
      </c>
      <c r="E198" s="159" t="s">
        <v>1</v>
      </c>
      <c r="F198" s="160" t="s">
        <v>708</v>
      </c>
      <c r="H198" s="159" t="s">
        <v>1</v>
      </c>
      <c r="I198" s="161"/>
      <c r="L198" s="158"/>
      <c r="M198" s="162"/>
      <c r="T198" s="163"/>
      <c r="AT198" s="159" t="s">
        <v>192</v>
      </c>
      <c r="AU198" s="159" t="s">
        <v>96</v>
      </c>
      <c r="AV198" s="13" t="s">
        <v>94</v>
      </c>
      <c r="AW198" s="13" t="s">
        <v>42</v>
      </c>
      <c r="AX198" s="13" t="s">
        <v>87</v>
      </c>
      <c r="AY198" s="159" t="s">
        <v>183</v>
      </c>
    </row>
    <row r="199" spans="2:65" s="13" customFormat="1" ht="11.25">
      <c r="B199" s="158"/>
      <c r="D199" s="151" t="s">
        <v>192</v>
      </c>
      <c r="E199" s="159" t="s">
        <v>1</v>
      </c>
      <c r="F199" s="160" t="s">
        <v>709</v>
      </c>
      <c r="H199" s="159" t="s">
        <v>1</v>
      </c>
      <c r="I199" s="161"/>
      <c r="L199" s="158"/>
      <c r="M199" s="162"/>
      <c r="T199" s="163"/>
      <c r="AT199" s="159" t="s">
        <v>192</v>
      </c>
      <c r="AU199" s="159" t="s">
        <v>96</v>
      </c>
      <c r="AV199" s="13" t="s">
        <v>94</v>
      </c>
      <c r="AW199" s="13" t="s">
        <v>42</v>
      </c>
      <c r="AX199" s="13" t="s">
        <v>87</v>
      </c>
      <c r="AY199" s="159" t="s">
        <v>183</v>
      </c>
    </row>
    <row r="200" spans="2:65" s="12" customFormat="1" ht="11.25">
      <c r="B200" s="150"/>
      <c r="D200" s="151" t="s">
        <v>192</v>
      </c>
      <c r="E200" s="152" t="s">
        <v>1</v>
      </c>
      <c r="F200" s="153" t="s">
        <v>710</v>
      </c>
      <c r="H200" s="154">
        <v>6.0209999999999999</v>
      </c>
      <c r="I200" s="155"/>
      <c r="L200" s="150"/>
      <c r="M200" s="156"/>
      <c r="T200" s="157"/>
      <c r="AT200" s="152" t="s">
        <v>192</v>
      </c>
      <c r="AU200" s="152" t="s">
        <v>96</v>
      </c>
      <c r="AV200" s="12" t="s">
        <v>96</v>
      </c>
      <c r="AW200" s="12" t="s">
        <v>42</v>
      </c>
      <c r="AX200" s="12" t="s">
        <v>87</v>
      </c>
      <c r="AY200" s="152" t="s">
        <v>183</v>
      </c>
    </row>
    <row r="201" spans="2:65" s="14" customFormat="1" ht="11.25">
      <c r="B201" s="164"/>
      <c r="D201" s="151" t="s">
        <v>192</v>
      </c>
      <c r="E201" s="165" t="s">
        <v>1</v>
      </c>
      <c r="F201" s="166" t="s">
        <v>202</v>
      </c>
      <c r="H201" s="167">
        <v>152.02099999999999</v>
      </c>
      <c r="I201" s="168"/>
      <c r="L201" s="164"/>
      <c r="M201" s="169"/>
      <c r="T201" s="170"/>
      <c r="AT201" s="165" t="s">
        <v>192</v>
      </c>
      <c r="AU201" s="165" t="s">
        <v>96</v>
      </c>
      <c r="AV201" s="14" t="s">
        <v>203</v>
      </c>
      <c r="AW201" s="14" t="s">
        <v>42</v>
      </c>
      <c r="AX201" s="14" t="s">
        <v>87</v>
      </c>
      <c r="AY201" s="165" t="s">
        <v>183</v>
      </c>
    </row>
    <row r="202" spans="2:65" s="13" customFormat="1" ht="11.25">
      <c r="B202" s="158"/>
      <c r="D202" s="151" t="s">
        <v>192</v>
      </c>
      <c r="E202" s="159" t="s">
        <v>1</v>
      </c>
      <c r="F202" s="160" t="s">
        <v>711</v>
      </c>
      <c r="H202" s="159" t="s">
        <v>1</v>
      </c>
      <c r="I202" s="161"/>
      <c r="L202" s="158"/>
      <c r="M202" s="162"/>
      <c r="T202" s="163"/>
      <c r="AT202" s="159" t="s">
        <v>192</v>
      </c>
      <c r="AU202" s="159" t="s">
        <v>96</v>
      </c>
      <c r="AV202" s="13" t="s">
        <v>94</v>
      </c>
      <c r="AW202" s="13" t="s">
        <v>42</v>
      </c>
      <c r="AX202" s="13" t="s">
        <v>87</v>
      </c>
      <c r="AY202" s="159" t="s">
        <v>183</v>
      </c>
    </row>
    <row r="203" spans="2:65" s="15" customFormat="1" ht="11.25">
      <c r="B203" s="190"/>
      <c r="D203" s="151" t="s">
        <v>192</v>
      </c>
      <c r="E203" s="191" t="s">
        <v>1</v>
      </c>
      <c r="F203" s="192" t="s">
        <v>694</v>
      </c>
      <c r="H203" s="193">
        <v>152.02099999999999</v>
      </c>
      <c r="I203" s="194"/>
      <c r="L203" s="190"/>
      <c r="M203" s="195"/>
      <c r="T203" s="196"/>
      <c r="AT203" s="191" t="s">
        <v>192</v>
      </c>
      <c r="AU203" s="191" t="s">
        <v>96</v>
      </c>
      <c r="AV203" s="15" t="s">
        <v>190</v>
      </c>
      <c r="AW203" s="15" t="s">
        <v>42</v>
      </c>
      <c r="AX203" s="15" t="s">
        <v>94</v>
      </c>
      <c r="AY203" s="191" t="s">
        <v>183</v>
      </c>
    </row>
    <row r="204" spans="2:65" s="1" customFormat="1" ht="16.5" customHeight="1">
      <c r="B204" s="33"/>
      <c r="C204" s="137" t="s">
        <v>290</v>
      </c>
      <c r="D204" s="137" t="s">
        <v>185</v>
      </c>
      <c r="E204" s="138" t="s">
        <v>712</v>
      </c>
      <c r="F204" s="139" t="s">
        <v>713</v>
      </c>
      <c r="G204" s="140" t="s">
        <v>514</v>
      </c>
      <c r="H204" s="141">
        <v>119.9</v>
      </c>
      <c r="I204" s="142"/>
      <c r="J204" s="143">
        <f>ROUND(I204*H204,2)</f>
        <v>0</v>
      </c>
      <c r="K204" s="139" t="s">
        <v>189</v>
      </c>
      <c r="L204" s="33"/>
      <c r="M204" s="144" t="s">
        <v>1</v>
      </c>
      <c r="N204" s="145" t="s">
        <v>52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190</v>
      </c>
      <c r="AT204" s="148" t="s">
        <v>185</v>
      </c>
      <c r="AU204" s="148" t="s">
        <v>96</v>
      </c>
      <c r="AY204" s="17" t="s">
        <v>183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94</v>
      </c>
      <c r="BK204" s="149">
        <f>ROUND(I204*H204,2)</f>
        <v>0</v>
      </c>
      <c r="BL204" s="17" t="s">
        <v>190</v>
      </c>
      <c r="BM204" s="148" t="s">
        <v>338</v>
      </c>
    </row>
    <row r="205" spans="2:65" s="13" customFormat="1" ht="11.25">
      <c r="B205" s="158"/>
      <c r="D205" s="151" t="s">
        <v>192</v>
      </c>
      <c r="E205" s="159" t="s">
        <v>1</v>
      </c>
      <c r="F205" s="160" t="s">
        <v>714</v>
      </c>
      <c r="H205" s="159" t="s">
        <v>1</v>
      </c>
      <c r="I205" s="161"/>
      <c r="L205" s="158"/>
      <c r="M205" s="162"/>
      <c r="T205" s="163"/>
      <c r="AT205" s="159" t="s">
        <v>192</v>
      </c>
      <c r="AU205" s="159" t="s">
        <v>96</v>
      </c>
      <c r="AV205" s="13" t="s">
        <v>94</v>
      </c>
      <c r="AW205" s="13" t="s">
        <v>42</v>
      </c>
      <c r="AX205" s="13" t="s">
        <v>87</v>
      </c>
      <c r="AY205" s="159" t="s">
        <v>183</v>
      </c>
    </row>
    <row r="206" spans="2:65" s="12" customFormat="1" ht="11.25">
      <c r="B206" s="150"/>
      <c r="D206" s="151" t="s">
        <v>192</v>
      </c>
      <c r="E206" s="152" t="s">
        <v>1</v>
      </c>
      <c r="F206" s="153" t="s">
        <v>715</v>
      </c>
      <c r="H206" s="154">
        <v>119.9</v>
      </c>
      <c r="I206" s="155"/>
      <c r="L206" s="150"/>
      <c r="M206" s="156"/>
      <c r="T206" s="157"/>
      <c r="AT206" s="152" t="s">
        <v>192</v>
      </c>
      <c r="AU206" s="152" t="s">
        <v>96</v>
      </c>
      <c r="AV206" s="12" t="s">
        <v>96</v>
      </c>
      <c r="AW206" s="12" t="s">
        <v>42</v>
      </c>
      <c r="AX206" s="12" t="s">
        <v>87</v>
      </c>
      <c r="AY206" s="152" t="s">
        <v>183</v>
      </c>
    </row>
    <row r="207" spans="2:65" s="15" customFormat="1" ht="11.25">
      <c r="B207" s="190"/>
      <c r="D207" s="151" t="s">
        <v>192</v>
      </c>
      <c r="E207" s="191" t="s">
        <v>1</v>
      </c>
      <c r="F207" s="192" t="s">
        <v>636</v>
      </c>
      <c r="H207" s="193">
        <v>119.9</v>
      </c>
      <c r="I207" s="194"/>
      <c r="L207" s="190"/>
      <c r="M207" s="195"/>
      <c r="T207" s="196"/>
      <c r="AT207" s="191" t="s">
        <v>192</v>
      </c>
      <c r="AU207" s="191" t="s">
        <v>96</v>
      </c>
      <c r="AV207" s="15" t="s">
        <v>190</v>
      </c>
      <c r="AW207" s="15" t="s">
        <v>42</v>
      </c>
      <c r="AX207" s="15" t="s">
        <v>94</v>
      </c>
      <c r="AY207" s="191" t="s">
        <v>183</v>
      </c>
    </row>
    <row r="208" spans="2:65" s="1" customFormat="1" ht="16.5" customHeight="1">
      <c r="B208" s="33"/>
      <c r="C208" s="137" t="s">
        <v>294</v>
      </c>
      <c r="D208" s="137" t="s">
        <v>185</v>
      </c>
      <c r="E208" s="138" t="s">
        <v>716</v>
      </c>
      <c r="F208" s="139" t="s">
        <v>717</v>
      </c>
      <c r="G208" s="140" t="s">
        <v>514</v>
      </c>
      <c r="H208" s="141">
        <v>119.9</v>
      </c>
      <c r="I208" s="142"/>
      <c r="J208" s="143">
        <f>ROUND(I208*H208,2)</f>
        <v>0</v>
      </c>
      <c r="K208" s="139" t="s">
        <v>189</v>
      </c>
      <c r="L208" s="33"/>
      <c r="M208" s="144" t="s">
        <v>1</v>
      </c>
      <c r="N208" s="145" t="s">
        <v>52</v>
      </c>
      <c r="P208" s="146">
        <f>O208*H208</f>
        <v>0</v>
      </c>
      <c r="Q208" s="146">
        <v>0</v>
      </c>
      <c r="R208" s="146">
        <f>Q208*H208</f>
        <v>0</v>
      </c>
      <c r="S208" s="146">
        <v>0</v>
      </c>
      <c r="T208" s="147">
        <f>S208*H208</f>
        <v>0</v>
      </c>
      <c r="AR208" s="148" t="s">
        <v>190</v>
      </c>
      <c r="AT208" s="148" t="s">
        <v>185</v>
      </c>
      <c r="AU208" s="148" t="s">
        <v>96</v>
      </c>
      <c r="AY208" s="17" t="s">
        <v>183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7" t="s">
        <v>94</v>
      </c>
      <c r="BK208" s="149">
        <f>ROUND(I208*H208,2)</f>
        <v>0</v>
      </c>
      <c r="BL208" s="17" t="s">
        <v>190</v>
      </c>
      <c r="BM208" s="148" t="s">
        <v>348</v>
      </c>
    </row>
    <row r="209" spans="2:65" s="13" customFormat="1" ht="11.25">
      <c r="B209" s="158"/>
      <c r="D209" s="151" t="s">
        <v>192</v>
      </c>
      <c r="E209" s="159" t="s">
        <v>1</v>
      </c>
      <c r="F209" s="160" t="s">
        <v>718</v>
      </c>
      <c r="H209" s="159" t="s">
        <v>1</v>
      </c>
      <c r="I209" s="161"/>
      <c r="L209" s="158"/>
      <c r="M209" s="162"/>
      <c r="T209" s="163"/>
      <c r="AT209" s="159" t="s">
        <v>192</v>
      </c>
      <c r="AU209" s="159" t="s">
        <v>96</v>
      </c>
      <c r="AV209" s="13" t="s">
        <v>94</v>
      </c>
      <c r="AW209" s="13" t="s">
        <v>42</v>
      </c>
      <c r="AX209" s="13" t="s">
        <v>87</v>
      </c>
      <c r="AY209" s="159" t="s">
        <v>183</v>
      </c>
    </row>
    <row r="210" spans="2:65" s="12" customFormat="1" ht="11.25">
      <c r="B210" s="150"/>
      <c r="D210" s="151" t="s">
        <v>192</v>
      </c>
      <c r="E210" s="152" t="s">
        <v>1</v>
      </c>
      <c r="F210" s="153" t="s">
        <v>719</v>
      </c>
      <c r="H210" s="154">
        <v>119.9</v>
      </c>
      <c r="I210" s="155"/>
      <c r="L210" s="150"/>
      <c r="M210" s="156"/>
      <c r="T210" s="157"/>
      <c r="AT210" s="152" t="s">
        <v>192</v>
      </c>
      <c r="AU210" s="152" t="s">
        <v>96</v>
      </c>
      <c r="AV210" s="12" t="s">
        <v>96</v>
      </c>
      <c r="AW210" s="12" t="s">
        <v>42</v>
      </c>
      <c r="AX210" s="12" t="s">
        <v>87</v>
      </c>
      <c r="AY210" s="152" t="s">
        <v>183</v>
      </c>
    </row>
    <row r="211" spans="2:65" s="15" customFormat="1" ht="11.25">
      <c r="B211" s="190"/>
      <c r="D211" s="151" t="s">
        <v>192</v>
      </c>
      <c r="E211" s="191" t="s">
        <v>1</v>
      </c>
      <c r="F211" s="192" t="s">
        <v>636</v>
      </c>
      <c r="H211" s="193">
        <v>119.9</v>
      </c>
      <c r="I211" s="194"/>
      <c r="L211" s="190"/>
      <c r="M211" s="195"/>
      <c r="T211" s="196"/>
      <c r="AT211" s="191" t="s">
        <v>192</v>
      </c>
      <c r="AU211" s="191" t="s">
        <v>96</v>
      </c>
      <c r="AV211" s="15" t="s">
        <v>190</v>
      </c>
      <c r="AW211" s="15" t="s">
        <v>42</v>
      </c>
      <c r="AX211" s="15" t="s">
        <v>94</v>
      </c>
      <c r="AY211" s="191" t="s">
        <v>183</v>
      </c>
    </row>
    <row r="212" spans="2:65" s="1" customFormat="1" ht="16.5" customHeight="1">
      <c r="B212" s="33"/>
      <c r="C212" s="137" t="s">
        <v>298</v>
      </c>
      <c r="D212" s="137" t="s">
        <v>185</v>
      </c>
      <c r="E212" s="138" t="s">
        <v>720</v>
      </c>
      <c r="F212" s="139" t="s">
        <v>721</v>
      </c>
      <c r="G212" s="140" t="s">
        <v>488</v>
      </c>
      <c r="H212" s="141">
        <v>903.6</v>
      </c>
      <c r="I212" s="142"/>
      <c r="J212" s="143">
        <f>ROUND(I212*H212,2)</f>
        <v>0</v>
      </c>
      <c r="K212" s="139" t="s">
        <v>705</v>
      </c>
      <c r="L212" s="33"/>
      <c r="M212" s="144" t="s">
        <v>1</v>
      </c>
      <c r="N212" s="145" t="s">
        <v>52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190</v>
      </c>
      <c r="AT212" s="148" t="s">
        <v>185</v>
      </c>
      <c r="AU212" s="148" t="s">
        <v>96</v>
      </c>
      <c r="AY212" s="17" t="s">
        <v>183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94</v>
      </c>
      <c r="BK212" s="149">
        <f>ROUND(I212*H212,2)</f>
        <v>0</v>
      </c>
      <c r="BL212" s="17" t="s">
        <v>190</v>
      </c>
      <c r="BM212" s="148" t="s">
        <v>357</v>
      </c>
    </row>
    <row r="213" spans="2:65" s="12" customFormat="1" ht="11.25">
      <c r="B213" s="150"/>
      <c r="D213" s="151" t="s">
        <v>192</v>
      </c>
      <c r="E213" s="152" t="s">
        <v>1</v>
      </c>
      <c r="F213" s="153" t="s">
        <v>722</v>
      </c>
      <c r="H213" s="154">
        <v>903.6</v>
      </c>
      <c r="I213" s="155"/>
      <c r="L213" s="150"/>
      <c r="M213" s="156"/>
      <c r="T213" s="157"/>
      <c r="AT213" s="152" t="s">
        <v>192</v>
      </c>
      <c r="AU213" s="152" t="s">
        <v>96</v>
      </c>
      <c r="AV213" s="12" t="s">
        <v>96</v>
      </c>
      <c r="AW213" s="12" t="s">
        <v>42</v>
      </c>
      <c r="AX213" s="12" t="s">
        <v>87</v>
      </c>
      <c r="AY213" s="152" t="s">
        <v>183</v>
      </c>
    </row>
    <row r="214" spans="2:65" s="15" customFormat="1" ht="11.25">
      <c r="B214" s="190"/>
      <c r="D214" s="151" t="s">
        <v>192</v>
      </c>
      <c r="E214" s="191" t="s">
        <v>1</v>
      </c>
      <c r="F214" s="192" t="s">
        <v>636</v>
      </c>
      <c r="H214" s="193">
        <v>903.6</v>
      </c>
      <c r="I214" s="194"/>
      <c r="L214" s="190"/>
      <c r="M214" s="195"/>
      <c r="T214" s="196"/>
      <c r="AT214" s="191" t="s">
        <v>192</v>
      </c>
      <c r="AU214" s="191" t="s">
        <v>96</v>
      </c>
      <c r="AV214" s="15" t="s">
        <v>190</v>
      </c>
      <c r="AW214" s="15" t="s">
        <v>42</v>
      </c>
      <c r="AX214" s="15" t="s">
        <v>94</v>
      </c>
      <c r="AY214" s="191" t="s">
        <v>183</v>
      </c>
    </row>
    <row r="215" spans="2:65" s="1" customFormat="1" ht="16.5" customHeight="1">
      <c r="B215" s="33"/>
      <c r="C215" s="137" t="s">
        <v>289</v>
      </c>
      <c r="D215" s="137" t="s">
        <v>185</v>
      </c>
      <c r="E215" s="138" t="s">
        <v>723</v>
      </c>
      <c r="F215" s="139" t="s">
        <v>724</v>
      </c>
      <c r="G215" s="140" t="s">
        <v>514</v>
      </c>
      <c r="H215" s="141">
        <v>621.9</v>
      </c>
      <c r="I215" s="142"/>
      <c r="J215" s="143">
        <f>ROUND(I215*H215,2)</f>
        <v>0</v>
      </c>
      <c r="K215" s="139" t="s">
        <v>189</v>
      </c>
      <c r="L215" s="33"/>
      <c r="M215" s="144" t="s">
        <v>1</v>
      </c>
      <c r="N215" s="145" t="s">
        <v>52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190</v>
      </c>
      <c r="AT215" s="148" t="s">
        <v>185</v>
      </c>
      <c r="AU215" s="148" t="s">
        <v>96</v>
      </c>
      <c r="AY215" s="17" t="s">
        <v>183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94</v>
      </c>
      <c r="BK215" s="149">
        <f>ROUND(I215*H215,2)</f>
        <v>0</v>
      </c>
      <c r="BL215" s="17" t="s">
        <v>190</v>
      </c>
      <c r="BM215" s="148" t="s">
        <v>365</v>
      </c>
    </row>
    <row r="216" spans="2:65" s="12" customFormat="1" ht="11.25">
      <c r="B216" s="150"/>
      <c r="D216" s="151" t="s">
        <v>192</v>
      </c>
      <c r="E216" s="152" t="s">
        <v>1</v>
      </c>
      <c r="F216" s="153" t="s">
        <v>725</v>
      </c>
      <c r="H216" s="154">
        <v>621.9</v>
      </c>
      <c r="I216" s="155"/>
      <c r="L216" s="150"/>
      <c r="M216" s="156"/>
      <c r="T216" s="157"/>
      <c r="AT216" s="152" t="s">
        <v>192</v>
      </c>
      <c r="AU216" s="152" t="s">
        <v>96</v>
      </c>
      <c r="AV216" s="12" t="s">
        <v>96</v>
      </c>
      <c r="AW216" s="12" t="s">
        <v>42</v>
      </c>
      <c r="AX216" s="12" t="s">
        <v>87</v>
      </c>
      <c r="AY216" s="152" t="s">
        <v>183</v>
      </c>
    </row>
    <row r="217" spans="2:65" s="15" customFormat="1" ht="11.25">
      <c r="B217" s="190"/>
      <c r="D217" s="151" t="s">
        <v>192</v>
      </c>
      <c r="E217" s="191" t="s">
        <v>1</v>
      </c>
      <c r="F217" s="192" t="s">
        <v>636</v>
      </c>
      <c r="H217" s="193">
        <v>621.9</v>
      </c>
      <c r="I217" s="194"/>
      <c r="L217" s="190"/>
      <c r="M217" s="195"/>
      <c r="T217" s="196"/>
      <c r="AT217" s="191" t="s">
        <v>192</v>
      </c>
      <c r="AU217" s="191" t="s">
        <v>96</v>
      </c>
      <c r="AV217" s="15" t="s">
        <v>190</v>
      </c>
      <c r="AW217" s="15" t="s">
        <v>42</v>
      </c>
      <c r="AX217" s="15" t="s">
        <v>94</v>
      </c>
      <c r="AY217" s="191" t="s">
        <v>183</v>
      </c>
    </row>
    <row r="218" spans="2:65" s="1" customFormat="1" ht="16.5" customHeight="1">
      <c r="B218" s="33"/>
      <c r="C218" s="137" t="s">
        <v>305</v>
      </c>
      <c r="D218" s="137" t="s">
        <v>185</v>
      </c>
      <c r="E218" s="138" t="s">
        <v>726</v>
      </c>
      <c r="F218" s="139" t="s">
        <v>727</v>
      </c>
      <c r="G218" s="140" t="s">
        <v>188</v>
      </c>
      <c r="H218" s="141">
        <v>1460</v>
      </c>
      <c r="I218" s="142"/>
      <c r="J218" s="143">
        <f>ROUND(I218*H218,2)</f>
        <v>0</v>
      </c>
      <c r="K218" s="139" t="s">
        <v>189</v>
      </c>
      <c r="L218" s="33"/>
      <c r="M218" s="144" t="s">
        <v>1</v>
      </c>
      <c r="N218" s="145" t="s">
        <v>52</v>
      </c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AR218" s="148" t="s">
        <v>190</v>
      </c>
      <c r="AT218" s="148" t="s">
        <v>185</v>
      </c>
      <c r="AU218" s="148" t="s">
        <v>96</v>
      </c>
      <c r="AY218" s="17" t="s">
        <v>183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7" t="s">
        <v>94</v>
      </c>
      <c r="BK218" s="149">
        <f>ROUND(I218*H218,2)</f>
        <v>0</v>
      </c>
      <c r="BL218" s="17" t="s">
        <v>190</v>
      </c>
      <c r="BM218" s="148" t="s">
        <v>374</v>
      </c>
    </row>
    <row r="219" spans="2:65" s="12" customFormat="1" ht="11.25">
      <c r="B219" s="150"/>
      <c r="D219" s="151" t="s">
        <v>192</v>
      </c>
      <c r="E219" s="152" t="s">
        <v>1</v>
      </c>
      <c r="F219" s="153" t="s">
        <v>728</v>
      </c>
      <c r="H219" s="154">
        <v>1375</v>
      </c>
      <c r="I219" s="155"/>
      <c r="L219" s="150"/>
      <c r="M219" s="156"/>
      <c r="T219" s="157"/>
      <c r="AT219" s="152" t="s">
        <v>192</v>
      </c>
      <c r="AU219" s="152" t="s">
        <v>96</v>
      </c>
      <c r="AV219" s="12" t="s">
        <v>96</v>
      </c>
      <c r="AW219" s="12" t="s">
        <v>42</v>
      </c>
      <c r="AX219" s="12" t="s">
        <v>87</v>
      </c>
      <c r="AY219" s="152" t="s">
        <v>183</v>
      </c>
    </row>
    <row r="220" spans="2:65" s="12" customFormat="1" ht="11.25">
      <c r="B220" s="150"/>
      <c r="D220" s="151" t="s">
        <v>192</v>
      </c>
      <c r="E220" s="152" t="s">
        <v>1</v>
      </c>
      <c r="F220" s="153" t="s">
        <v>729</v>
      </c>
      <c r="H220" s="154">
        <v>85</v>
      </c>
      <c r="I220" s="155"/>
      <c r="L220" s="150"/>
      <c r="M220" s="156"/>
      <c r="T220" s="157"/>
      <c r="AT220" s="152" t="s">
        <v>192</v>
      </c>
      <c r="AU220" s="152" t="s">
        <v>96</v>
      </c>
      <c r="AV220" s="12" t="s">
        <v>96</v>
      </c>
      <c r="AW220" s="12" t="s">
        <v>42</v>
      </c>
      <c r="AX220" s="12" t="s">
        <v>87</v>
      </c>
      <c r="AY220" s="152" t="s">
        <v>183</v>
      </c>
    </row>
    <row r="221" spans="2:65" s="15" customFormat="1" ht="11.25">
      <c r="B221" s="190"/>
      <c r="D221" s="151" t="s">
        <v>192</v>
      </c>
      <c r="E221" s="191" t="s">
        <v>1</v>
      </c>
      <c r="F221" s="192" t="s">
        <v>694</v>
      </c>
      <c r="H221" s="193">
        <v>1460</v>
      </c>
      <c r="I221" s="194"/>
      <c r="L221" s="190"/>
      <c r="M221" s="195"/>
      <c r="T221" s="196"/>
      <c r="AT221" s="191" t="s">
        <v>192</v>
      </c>
      <c r="AU221" s="191" t="s">
        <v>96</v>
      </c>
      <c r="AV221" s="15" t="s">
        <v>190</v>
      </c>
      <c r="AW221" s="15" t="s">
        <v>42</v>
      </c>
      <c r="AX221" s="15" t="s">
        <v>94</v>
      </c>
      <c r="AY221" s="191" t="s">
        <v>183</v>
      </c>
    </row>
    <row r="222" spans="2:65" s="1" customFormat="1" ht="16.5" customHeight="1">
      <c r="B222" s="33"/>
      <c r="C222" s="137" t="s">
        <v>7</v>
      </c>
      <c r="D222" s="137" t="s">
        <v>185</v>
      </c>
      <c r="E222" s="138" t="s">
        <v>730</v>
      </c>
      <c r="F222" s="139" t="s">
        <v>731</v>
      </c>
      <c r="G222" s="140" t="s">
        <v>188</v>
      </c>
      <c r="H222" s="141">
        <v>1460</v>
      </c>
      <c r="I222" s="142"/>
      <c r="J222" s="143">
        <f>ROUND(I222*H222,2)</f>
        <v>0</v>
      </c>
      <c r="K222" s="139" t="s">
        <v>189</v>
      </c>
      <c r="L222" s="33"/>
      <c r="M222" s="144" t="s">
        <v>1</v>
      </c>
      <c r="N222" s="145" t="s">
        <v>52</v>
      </c>
      <c r="P222" s="146">
        <f>O222*H222</f>
        <v>0</v>
      </c>
      <c r="Q222" s="146">
        <v>0</v>
      </c>
      <c r="R222" s="146">
        <f>Q222*H222</f>
        <v>0</v>
      </c>
      <c r="S222" s="146">
        <v>0</v>
      </c>
      <c r="T222" s="147">
        <f>S222*H222</f>
        <v>0</v>
      </c>
      <c r="AR222" s="148" t="s">
        <v>190</v>
      </c>
      <c r="AT222" s="148" t="s">
        <v>185</v>
      </c>
      <c r="AU222" s="148" t="s">
        <v>96</v>
      </c>
      <c r="AY222" s="17" t="s">
        <v>183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94</v>
      </c>
      <c r="BK222" s="149">
        <f>ROUND(I222*H222,2)</f>
        <v>0</v>
      </c>
      <c r="BL222" s="17" t="s">
        <v>190</v>
      </c>
      <c r="BM222" s="148" t="s">
        <v>384</v>
      </c>
    </row>
    <row r="223" spans="2:65" s="13" customFormat="1" ht="11.25">
      <c r="B223" s="158"/>
      <c r="D223" s="151" t="s">
        <v>192</v>
      </c>
      <c r="E223" s="159" t="s">
        <v>1</v>
      </c>
      <c r="F223" s="160" t="s">
        <v>732</v>
      </c>
      <c r="H223" s="159" t="s">
        <v>1</v>
      </c>
      <c r="I223" s="161"/>
      <c r="L223" s="158"/>
      <c r="M223" s="162"/>
      <c r="T223" s="163"/>
      <c r="AT223" s="159" t="s">
        <v>192</v>
      </c>
      <c r="AU223" s="159" t="s">
        <v>96</v>
      </c>
      <c r="AV223" s="13" t="s">
        <v>94</v>
      </c>
      <c r="AW223" s="13" t="s">
        <v>42</v>
      </c>
      <c r="AX223" s="13" t="s">
        <v>87</v>
      </c>
      <c r="AY223" s="159" t="s">
        <v>183</v>
      </c>
    </row>
    <row r="224" spans="2:65" s="12" customFormat="1" ht="11.25">
      <c r="B224" s="150"/>
      <c r="D224" s="151" t="s">
        <v>192</v>
      </c>
      <c r="E224" s="152" t="s">
        <v>1</v>
      </c>
      <c r="F224" s="153" t="s">
        <v>733</v>
      </c>
      <c r="H224" s="154">
        <v>1460</v>
      </c>
      <c r="I224" s="155"/>
      <c r="L224" s="150"/>
      <c r="M224" s="156"/>
      <c r="T224" s="157"/>
      <c r="AT224" s="152" t="s">
        <v>192</v>
      </c>
      <c r="AU224" s="152" t="s">
        <v>96</v>
      </c>
      <c r="AV224" s="12" t="s">
        <v>96</v>
      </c>
      <c r="AW224" s="12" t="s">
        <v>42</v>
      </c>
      <c r="AX224" s="12" t="s">
        <v>87</v>
      </c>
      <c r="AY224" s="152" t="s">
        <v>183</v>
      </c>
    </row>
    <row r="225" spans="2:65" s="15" customFormat="1" ht="11.25">
      <c r="B225" s="190"/>
      <c r="D225" s="151" t="s">
        <v>192</v>
      </c>
      <c r="E225" s="191" t="s">
        <v>1</v>
      </c>
      <c r="F225" s="192" t="s">
        <v>636</v>
      </c>
      <c r="H225" s="193">
        <v>1460</v>
      </c>
      <c r="I225" s="194"/>
      <c r="L225" s="190"/>
      <c r="M225" s="195"/>
      <c r="T225" s="196"/>
      <c r="AT225" s="191" t="s">
        <v>192</v>
      </c>
      <c r="AU225" s="191" t="s">
        <v>96</v>
      </c>
      <c r="AV225" s="15" t="s">
        <v>190</v>
      </c>
      <c r="AW225" s="15" t="s">
        <v>42</v>
      </c>
      <c r="AX225" s="15" t="s">
        <v>94</v>
      </c>
      <c r="AY225" s="191" t="s">
        <v>183</v>
      </c>
    </row>
    <row r="226" spans="2:65" s="1" customFormat="1" ht="16.5" customHeight="1">
      <c r="B226" s="33"/>
      <c r="C226" s="137" t="s">
        <v>312</v>
      </c>
      <c r="D226" s="137" t="s">
        <v>185</v>
      </c>
      <c r="E226" s="138" t="s">
        <v>734</v>
      </c>
      <c r="F226" s="139" t="s">
        <v>735</v>
      </c>
      <c r="G226" s="140" t="s">
        <v>188</v>
      </c>
      <c r="H226" s="141">
        <v>1662.16</v>
      </c>
      <c r="I226" s="142"/>
      <c r="J226" s="143">
        <f>ROUND(I226*H226,2)</f>
        <v>0</v>
      </c>
      <c r="K226" s="139" t="s">
        <v>189</v>
      </c>
      <c r="L226" s="33"/>
      <c r="M226" s="144" t="s">
        <v>1</v>
      </c>
      <c r="N226" s="145" t="s">
        <v>52</v>
      </c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AR226" s="148" t="s">
        <v>190</v>
      </c>
      <c r="AT226" s="148" t="s">
        <v>185</v>
      </c>
      <c r="AU226" s="148" t="s">
        <v>96</v>
      </c>
      <c r="AY226" s="17" t="s">
        <v>183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7" t="s">
        <v>94</v>
      </c>
      <c r="BK226" s="149">
        <f>ROUND(I226*H226,2)</f>
        <v>0</v>
      </c>
      <c r="BL226" s="17" t="s">
        <v>190</v>
      </c>
      <c r="BM226" s="148" t="s">
        <v>393</v>
      </c>
    </row>
    <row r="227" spans="2:65" s="13" customFormat="1" ht="11.25">
      <c r="B227" s="158"/>
      <c r="D227" s="151" t="s">
        <v>192</v>
      </c>
      <c r="E227" s="159" t="s">
        <v>1</v>
      </c>
      <c r="F227" s="160" t="s">
        <v>736</v>
      </c>
      <c r="H227" s="159" t="s">
        <v>1</v>
      </c>
      <c r="I227" s="161"/>
      <c r="L227" s="158"/>
      <c r="M227" s="162"/>
      <c r="T227" s="163"/>
      <c r="AT227" s="159" t="s">
        <v>192</v>
      </c>
      <c r="AU227" s="159" t="s">
        <v>96</v>
      </c>
      <c r="AV227" s="13" t="s">
        <v>94</v>
      </c>
      <c r="AW227" s="13" t="s">
        <v>42</v>
      </c>
      <c r="AX227" s="13" t="s">
        <v>87</v>
      </c>
      <c r="AY227" s="159" t="s">
        <v>183</v>
      </c>
    </row>
    <row r="228" spans="2:65" s="12" customFormat="1" ht="11.25">
      <c r="B228" s="150"/>
      <c r="D228" s="151" t="s">
        <v>192</v>
      </c>
      <c r="E228" s="152" t="s">
        <v>1</v>
      </c>
      <c r="F228" s="153" t="s">
        <v>737</v>
      </c>
      <c r="H228" s="154">
        <v>1459.5</v>
      </c>
      <c r="I228" s="155"/>
      <c r="L228" s="150"/>
      <c r="M228" s="156"/>
      <c r="T228" s="157"/>
      <c r="AT228" s="152" t="s">
        <v>192</v>
      </c>
      <c r="AU228" s="152" t="s">
        <v>96</v>
      </c>
      <c r="AV228" s="12" t="s">
        <v>96</v>
      </c>
      <c r="AW228" s="12" t="s">
        <v>42</v>
      </c>
      <c r="AX228" s="12" t="s">
        <v>87</v>
      </c>
      <c r="AY228" s="152" t="s">
        <v>183</v>
      </c>
    </row>
    <row r="229" spans="2:65" s="12" customFormat="1" ht="11.25">
      <c r="B229" s="150"/>
      <c r="D229" s="151" t="s">
        <v>192</v>
      </c>
      <c r="E229" s="152" t="s">
        <v>1</v>
      </c>
      <c r="F229" s="153" t="s">
        <v>738</v>
      </c>
      <c r="H229" s="154">
        <v>202.66</v>
      </c>
      <c r="I229" s="155"/>
      <c r="L229" s="150"/>
      <c r="M229" s="156"/>
      <c r="T229" s="157"/>
      <c r="AT229" s="152" t="s">
        <v>192</v>
      </c>
      <c r="AU229" s="152" t="s">
        <v>96</v>
      </c>
      <c r="AV229" s="12" t="s">
        <v>96</v>
      </c>
      <c r="AW229" s="12" t="s">
        <v>42</v>
      </c>
      <c r="AX229" s="12" t="s">
        <v>87</v>
      </c>
      <c r="AY229" s="152" t="s">
        <v>183</v>
      </c>
    </row>
    <row r="230" spans="2:65" s="15" customFormat="1" ht="11.25">
      <c r="B230" s="190"/>
      <c r="D230" s="151" t="s">
        <v>192</v>
      </c>
      <c r="E230" s="191" t="s">
        <v>1</v>
      </c>
      <c r="F230" s="192" t="s">
        <v>694</v>
      </c>
      <c r="H230" s="193">
        <v>1662.16</v>
      </c>
      <c r="I230" s="194"/>
      <c r="L230" s="190"/>
      <c r="M230" s="195"/>
      <c r="T230" s="196"/>
      <c r="AT230" s="191" t="s">
        <v>192</v>
      </c>
      <c r="AU230" s="191" t="s">
        <v>96</v>
      </c>
      <c r="AV230" s="15" t="s">
        <v>190</v>
      </c>
      <c r="AW230" s="15" t="s">
        <v>42</v>
      </c>
      <c r="AX230" s="15" t="s">
        <v>94</v>
      </c>
      <c r="AY230" s="191" t="s">
        <v>183</v>
      </c>
    </row>
    <row r="231" spans="2:65" s="1" customFormat="1" ht="16.5" customHeight="1">
      <c r="B231" s="33"/>
      <c r="C231" s="137" t="s">
        <v>316</v>
      </c>
      <c r="D231" s="137" t="s">
        <v>185</v>
      </c>
      <c r="E231" s="138" t="s">
        <v>739</v>
      </c>
      <c r="F231" s="139" t="s">
        <v>740</v>
      </c>
      <c r="G231" s="140" t="s">
        <v>188</v>
      </c>
      <c r="H231" s="141">
        <v>134</v>
      </c>
      <c r="I231" s="142"/>
      <c r="J231" s="143">
        <f>ROUND(I231*H231,2)</f>
        <v>0</v>
      </c>
      <c r="K231" s="139" t="s">
        <v>705</v>
      </c>
      <c r="L231" s="33"/>
      <c r="M231" s="144" t="s">
        <v>1</v>
      </c>
      <c r="N231" s="145" t="s">
        <v>52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190</v>
      </c>
      <c r="AT231" s="148" t="s">
        <v>185</v>
      </c>
      <c r="AU231" s="148" t="s">
        <v>96</v>
      </c>
      <c r="AY231" s="17" t="s">
        <v>183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94</v>
      </c>
      <c r="BK231" s="149">
        <f>ROUND(I231*H231,2)</f>
        <v>0</v>
      </c>
      <c r="BL231" s="17" t="s">
        <v>190</v>
      </c>
      <c r="BM231" s="148" t="s">
        <v>408</v>
      </c>
    </row>
    <row r="232" spans="2:65" s="13" customFormat="1" ht="11.25">
      <c r="B232" s="158"/>
      <c r="D232" s="151" t="s">
        <v>192</v>
      </c>
      <c r="E232" s="159" t="s">
        <v>1</v>
      </c>
      <c r="F232" s="160" t="s">
        <v>741</v>
      </c>
      <c r="H232" s="159" t="s">
        <v>1</v>
      </c>
      <c r="I232" s="161"/>
      <c r="L232" s="158"/>
      <c r="M232" s="162"/>
      <c r="T232" s="163"/>
      <c r="AT232" s="159" t="s">
        <v>192</v>
      </c>
      <c r="AU232" s="159" t="s">
        <v>96</v>
      </c>
      <c r="AV232" s="13" t="s">
        <v>94</v>
      </c>
      <c r="AW232" s="13" t="s">
        <v>42</v>
      </c>
      <c r="AX232" s="13" t="s">
        <v>87</v>
      </c>
      <c r="AY232" s="159" t="s">
        <v>183</v>
      </c>
    </row>
    <row r="233" spans="2:65" s="12" customFormat="1" ht="11.25">
      <c r="B233" s="150"/>
      <c r="D233" s="151" t="s">
        <v>192</v>
      </c>
      <c r="E233" s="152" t="s">
        <v>1</v>
      </c>
      <c r="F233" s="153" t="s">
        <v>742</v>
      </c>
      <c r="H233" s="154">
        <v>134</v>
      </c>
      <c r="I233" s="155"/>
      <c r="L233" s="150"/>
      <c r="M233" s="156"/>
      <c r="T233" s="157"/>
      <c r="AT233" s="152" t="s">
        <v>192</v>
      </c>
      <c r="AU233" s="152" t="s">
        <v>96</v>
      </c>
      <c r="AV233" s="12" t="s">
        <v>96</v>
      </c>
      <c r="AW233" s="12" t="s">
        <v>42</v>
      </c>
      <c r="AX233" s="12" t="s">
        <v>87</v>
      </c>
      <c r="AY233" s="152" t="s">
        <v>183</v>
      </c>
    </row>
    <row r="234" spans="2:65" s="15" customFormat="1" ht="11.25">
      <c r="B234" s="190"/>
      <c r="D234" s="151" t="s">
        <v>192</v>
      </c>
      <c r="E234" s="191" t="s">
        <v>1</v>
      </c>
      <c r="F234" s="192" t="s">
        <v>636</v>
      </c>
      <c r="H234" s="193">
        <v>134</v>
      </c>
      <c r="I234" s="194"/>
      <c r="L234" s="190"/>
      <c r="M234" s="195"/>
      <c r="T234" s="196"/>
      <c r="AT234" s="191" t="s">
        <v>192</v>
      </c>
      <c r="AU234" s="191" t="s">
        <v>96</v>
      </c>
      <c r="AV234" s="15" t="s">
        <v>190</v>
      </c>
      <c r="AW234" s="15" t="s">
        <v>42</v>
      </c>
      <c r="AX234" s="15" t="s">
        <v>94</v>
      </c>
      <c r="AY234" s="191" t="s">
        <v>183</v>
      </c>
    </row>
    <row r="235" spans="2:65" s="11" customFormat="1" ht="22.9" customHeight="1">
      <c r="B235" s="125"/>
      <c r="D235" s="126" t="s">
        <v>86</v>
      </c>
      <c r="E235" s="135" t="s">
        <v>743</v>
      </c>
      <c r="F235" s="135" t="s">
        <v>744</v>
      </c>
      <c r="I235" s="128"/>
      <c r="J235" s="136">
        <f>BK235</f>
        <v>0</v>
      </c>
      <c r="L235" s="125"/>
      <c r="M235" s="130"/>
      <c r="P235" s="131">
        <f>SUM(P236:P283)</f>
        <v>0</v>
      </c>
      <c r="R235" s="131">
        <f>SUM(R236:R283)</f>
        <v>0</v>
      </c>
      <c r="T235" s="132">
        <f>SUM(T236:T283)</f>
        <v>0</v>
      </c>
      <c r="AR235" s="126" t="s">
        <v>94</v>
      </c>
      <c r="AT235" s="133" t="s">
        <v>86</v>
      </c>
      <c r="AU235" s="133" t="s">
        <v>94</v>
      </c>
      <c r="AY235" s="126" t="s">
        <v>183</v>
      </c>
      <c r="BK235" s="134">
        <f>SUM(BK236:BK283)</f>
        <v>0</v>
      </c>
    </row>
    <row r="236" spans="2:65" s="1" customFormat="1" ht="16.5" customHeight="1">
      <c r="B236" s="33"/>
      <c r="C236" s="137" t="s">
        <v>320</v>
      </c>
      <c r="D236" s="137" t="s">
        <v>185</v>
      </c>
      <c r="E236" s="138" t="s">
        <v>661</v>
      </c>
      <c r="F236" s="139" t="s">
        <v>662</v>
      </c>
      <c r="G236" s="140" t="s">
        <v>514</v>
      </c>
      <c r="H236" s="141">
        <v>10.72</v>
      </c>
      <c r="I236" s="142"/>
      <c r="J236" s="143">
        <f>ROUND(I236*H236,2)</f>
        <v>0</v>
      </c>
      <c r="K236" s="139" t="s">
        <v>189</v>
      </c>
      <c r="L236" s="33"/>
      <c r="M236" s="144" t="s">
        <v>1</v>
      </c>
      <c r="N236" s="145" t="s">
        <v>52</v>
      </c>
      <c r="P236" s="146">
        <f>O236*H236</f>
        <v>0</v>
      </c>
      <c r="Q236" s="146">
        <v>0</v>
      </c>
      <c r="R236" s="146">
        <f>Q236*H236</f>
        <v>0</v>
      </c>
      <c r="S236" s="146">
        <v>0</v>
      </c>
      <c r="T236" s="147">
        <f>S236*H236</f>
        <v>0</v>
      </c>
      <c r="AR236" s="148" t="s">
        <v>190</v>
      </c>
      <c r="AT236" s="148" t="s">
        <v>185</v>
      </c>
      <c r="AU236" s="148" t="s">
        <v>96</v>
      </c>
      <c r="AY236" s="17" t="s">
        <v>183</v>
      </c>
      <c r="BE236" s="149">
        <f>IF(N236="základní",J236,0)</f>
        <v>0</v>
      </c>
      <c r="BF236" s="149">
        <f>IF(N236="snížená",J236,0)</f>
        <v>0</v>
      </c>
      <c r="BG236" s="149">
        <f>IF(N236="zákl. přenesená",J236,0)</f>
        <v>0</v>
      </c>
      <c r="BH236" s="149">
        <f>IF(N236="sníž. přenesená",J236,0)</f>
        <v>0</v>
      </c>
      <c r="BI236" s="149">
        <f>IF(N236="nulová",J236,0)</f>
        <v>0</v>
      </c>
      <c r="BJ236" s="17" t="s">
        <v>94</v>
      </c>
      <c r="BK236" s="149">
        <f>ROUND(I236*H236,2)</f>
        <v>0</v>
      </c>
      <c r="BL236" s="17" t="s">
        <v>190</v>
      </c>
      <c r="BM236" s="148" t="s">
        <v>745</v>
      </c>
    </row>
    <row r="237" spans="2:65" s="13" customFormat="1" ht="11.25">
      <c r="B237" s="158"/>
      <c r="D237" s="151" t="s">
        <v>192</v>
      </c>
      <c r="E237" s="159" t="s">
        <v>1</v>
      </c>
      <c r="F237" s="160" t="s">
        <v>746</v>
      </c>
      <c r="H237" s="159" t="s">
        <v>1</v>
      </c>
      <c r="I237" s="161"/>
      <c r="L237" s="158"/>
      <c r="M237" s="162"/>
      <c r="T237" s="163"/>
      <c r="AT237" s="159" t="s">
        <v>192</v>
      </c>
      <c r="AU237" s="159" t="s">
        <v>96</v>
      </c>
      <c r="AV237" s="13" t="s">
        <v>94</v>
      </c>
      <c r="AW237" s="13" t="s">
        <v>42</v>
      </c>
      <c r="AX237" s="13" t="s">
        <v>87</v>
      </c>
      <c r="AY237" s="159" t="s">
        <v>183</v>
      </c>
    </row>
    <row r="238" spans="2:65" s="13" customFormat="1" ht="11.25">
      <c r="B238" s="158"/>
      <c r="D238" s="151" t="s">
        <v>192</v>
      </c>
      <c r="E238" s="159" t="s">
        <v>1</v>
      </c>
      <c r="F238" s="160" t="s">
        <v>747</v>
      </c>
      <c r="H238" s="159" t="s">
        <v>1</v>
      </c>
      <c r="I238" s="161"/>
      <c r="L238" s="158"/>
      <c r="M238" s="162"/>
      <c r="T238" s="163"/>
      <c r="AT238" s="159" t="s">
        <v>192</v>
      </c>
      <c r="AU238" s="159" t="s">
        <v>96</v>
      </c>
      <c r="AV238" s="13" t="s">
        <v>94</v>
      </c>
      <c r="AW238" s="13" t="s">
        <v>42</v>
      </c>
      <c r="AX238" s="13" t="s">
        <v>87</v>
      </c>
      <c r="AY238" s="159" t="s">
        <v>183</v>
      </c>
    </row>
    <row r="239" spans="2:65" s="13" customFormat="1" ht="11.25">
      <c r="B239" s="158"/>
      <c r="D239" s="151" t="s">
        <v>192</v>
      </c>
      <c r="E239" s="159" t="s">
        <v>1</v>
      </c>
      <c r="F239" s="160" t="s">
        <v>748</v>
      </c>
      <c r="H239" s="159" t="s">
        <v>1</v>
      </c>
      <c r="I239" s="161"/>
      <c r="L239" s="158"/>
      <c r="M239" s="162"/>
      <c r="T239" s="163"/>
      <c r="AT239" s="159" t="s">
        <v>192</v>
      </c>
      <c r="AU239" s="159" t="s">
        <v>96</v>
      </c>
      <c r="AV239" s="13" t="s">
        <v>94</v>
      </c>
      <c r="AW239" s="13" t="s">
        <v>42</v>
      </c>
      <c r="AX239" s="13" t="s">
        <v>87</v>
      </c>
      <c r="AY239" s="159" t="s">
        <v>183</v>
      </c>
    </row>
    <row r="240" spans="2:65" s="13" customFormat="1" ht="11.25">
      <c r="B240" s="158"/>
      <c r="D240" s="151" t="s">
        <v>192</v>
      </c>
      <c r="E240" s="159" t="s">
        <v>1</v>
      </c>
      <c r="F240" s="160" t="s">
        <v>749</v>
      </c>
      <c r="H240" s="159" t="s">
        <v>1</v>
      </c>
      <c r="I240" s="161"/>
      <c r="L240" s="158"/>
      <c r="M240" s="162"/>
      <c r="T240" s="163"/>
      <c r="AT240" s="159" t="s">
        <v>192</v>
      </c>
      <c r="AU240" s="159" t="s">
        <v>96</v>
      </c>
      <c r="AV240" s="13" t="s">
        <v>94</v>
      </c>
      <c r="AW240" s="13" t="s">
        <v>42</v>
      </c>
      <c r="AX240" s="13" t="s">
        <v>87</v>
      </c>
      <c r="AY240" s="159" t="s">
        <v>183</v>
      </c>
    </row>
    <row r="241" spans="2:65" s="13" customFormat="1" ht="11.25">
      <c r="B241" s="158"/>
      <c r="D241" s="151" t="s">
        <v>192</v>
      </c>
      <c r="E241" s="159" t="s">
        <v>1</v>
      </c>
      <c r="F241" s="160" t="s">
        <v>750</v>
      </c>
      <c r="H241" s="159" t="s">
        <v>1</v>
      </c>
      <c r="I241" s="161"/>
      <c r="L241" s="158"/>
      <c r="M241" s="162"/>
      <c r="T241" s="163"/>
      <c r="AT241" s="159" t="s">
        <v>192</v>
      </c>
      <c r="AU241" s="159" t="s">
        <v>96</v>
      </c>
      <c r="AV241" s="13" t="s">
        <v>94</v>
      </c>
      <c r="AW241" s="13" t="s">
        <v>42</v>
      </c>
      <c r="AX241" s="13" t="s">
        <v>87</v>
      </c>
      <c r="AY241" s="159" t="s">
        <v>183</v>
      </c>
    </row>
    <row r="242" spans="2:65" s="12" customFormat="1" ht="11.25">
      <c r="B242" s="150"/>
      <c r="D242" s="151" t="s">
        <v>192</v>
      </c>
      <c r="E242" s="152" t="s">
        <v>1</v>
      </c>
      <c r="F242" s="153" t="s">
        <v>751</v>
      </c>
      <c r="H242" s="154">
        <v>10.72</v>
      </c>
      <c r="I242" s="155"/>
      <c r="L242" s="150"/>
      <c r="M242" s="156"/>
      <c r="T242" s="157"/>
      <c r="AT242" s="152" t="s">
        <v>192</v>
      </c>
      <c r="AU242" s="152" t="s">
        <v>96</v>
      </c>
      <c r="AV242" s="12" t="s">
        <v>96</v>
      </c>
      <c r="AW242" s="12" t="s">
        <v>42</v>
      </c>
      <c r="AX242" s="12" t="s">
        <v>87</v>
      </c>
      <c r="AY242" s="152" t="s">
        <v>183</v>
      </c>
    </row>
    <row r="243" spans="2:65" s="15" customFormat="1" ht="11.25">
      <c r="B243" s="190"/>
      <c r="D243" s="151" t="s">
        <v>192</v>
      </c>
      <c r="E243" s="191" t="s">
        <v>617</v>
      </c>
      <c r="F243" s="192" t="s">
        <v>752</v>
      </c>
      <c r="H243" s="193">
        <v>10.72</v>
      </c>
      <c r="I243" s="194"/>
      <c r="L243" s="190"/>
      <c r="M243" s="195"/>
      <c r="T243" s="196"/>
      <c r="AT243" s="191" t="s">
        <v>192</v>
      </c>
      <c r="AU243" s="191" t="s">
        <v>96</v>
      </c>
      <c r="AV243" s="15" t="s">
        <v>190</v>
      </c>
      <c r="AW243" s="15" t="s">
        <v>42</v>
      </c>
      <c r="AX243" s="15" t="s">
        <v>94</v>
      </c>
      <c r="AY243" s="191" t="s">
        <v>183</v>
      </c>
    </row>
    <row r="244" spans="2:65" s="1" customFormat="1" ht="21.75" customHeight="1">
      <c r="B244" s="33"/>
      <c r="C244" s="137" t="s">
        <v>324</v>
      </c>
      <c r="D244" s="137" t="s">
        <v>185</v>
      </c>
      <c r="E244" s="138" t="s">
        <v>753</v>
      </c>
      <c r="F244" s="139" t="s">
        <v>754</v>
      </c>
      <c r="G244" s="140" t="s">
        <v>514</v>
      </c>
      <c r="H244" s="141">
        <v>96.48</v>
      </c>
      <c r="I244" s="142"/>
      <c r="J244" s="143">
        <f>ROUND(I244*H244,2)</f>
        <v>0</v>
      </c>
      <c r="K244" s="139" t="s">
        <v>189</v>
      </c>
      <c r="L244" s="33"/>
      <c r="M244" s="144" t="s">
        <v>1</v>
      </c>
      <c r="N244" s="145" t="s">
        <v>52</v>
      </c>
      <c r="P244" s="146">
        <f>O244*H244</f>
        <v>0</v>
      </c>
      <c r="Q244" s="146">
        <v>0</v>
      </c>
      <c r="R244" s="146">
        <f>Q244*H244</f>
        <v>0</v>
      </c>
      <c r="S244" s="146">
        <v>0</v>
      </c>
      <c r="T244" s="147">
        <f>S244*H244</f>
        <v>0</v>
      </c>
      <c r="AR244" s="148" t="s">
        <v>190</v>
      </c>
      <c r="AT244" s="148" t="s">
        <v>185</v>
      </c>
      <c r="AU244" s="148" t="s">
        <v>96</v>
      </c>
      <c r="AY244" s="17" t="s">
        <v>183</v>
      </c>
      <c r="BE244" s="149">
        <f>IF(N244="základní",J244,0)</f>
        <v>0</v>
      </c>
      <c r="BF244" s="149">
        <f>IF(N244="snížená",J244,0)</f>
        <v>0</v>
      </c>
      <c r="BG244" s="149">
        <f>IF(N244="zákl. přenesená",J244,0)</f>
        <v>0</v>
      </c>
      <c r="BH244" s="149">
        <f>IF(N244="sníž. přenesená",J244,0)</f>
        <v>0</v>
      </c>
      <c r="BI244" s="149">
        <f>IF(N244="nulová",J244,0)</f>
        <v>0</v>
      </c>
      <c r="BJ244" s="17" t="s">
        <v>94</v>
      </c>
      <c r="BK244" s="149">
        <f>ROUND(I244*H244,2)</f>
        <v>0</v>
      </c>
      <c r="BL244" s="17" t="s">
        <v>190</v>
      </c>
      <c r="BM244" s="148" t="s">
        <v>755</v>
      </c>
    </row>
    <row r="245" spans="2:65" s="13" customFormat="1" ht="11.25">
      <c r="B245" s="158"/>
      <c r="D245" s="151" t="s">
        <v>192</v>
      </c>
      <c r="E245" s="159" t="s">
        <v>1</v>
      </c>
      <c r="F245" s="160" t="s">
        <v>746</v>
      </c>
      <c r="H245" s="159" t="s">
        <v>1</v>
      </c>
      <c r="I245" s="161"/>
      <c r="L245" s="158"/>
      <c r="M245" s="162"/>
      <c r="T245" s="163"/>
      <c r="AT245" s="159" t="s">
        <v>192</v>
      </c>
      <c r="AU245" s="159" t="s">
        <v>96</v>
      </c>
      <c r="AV245" s="13" t="s">
        <v>94</v>
      </c>
      <c r="AW245" s="13" t="s">
        <v>42</v>
      </c>
      <c r="AX245" s="13" t="s">
        <v>87</v>
      </c>
      <c r="AY245" s="159" t="s">
        <v>183</v>
      </c>
    </row>
    <row r="246" spans="2:65" s="12" customFormat="1" ht="11.25">
      <c r="B246" s="150"/>
      <c r="D246" s="151" t="s">
        <v>192</v>
      </c>
      <c r="E246" s="152" t="s">
        <v>1</v>
      </c>
      <c r="F246" s="153" t="s">
        <v>756</v>
      </c>
      <c r="H246" s="154">
        <v>89.8</v>
      </c>
      <c r="I246" s="155"/>
      <c r="L246" s="150"/>
      <c r="M246" s="156"/>
      <c r="T246" s="157"/>
      <c r="AT246" s="152" t="s">
        <v>192</v>
      </c>
      <c r="AU246" s="152" t="s">
        <v>96</v>
      </c>
      <c r="AV246" s="12" t="s">
        <v>96</v>
      </c>
      <c r="AW246" s="12" t="s">
        <v>42</v>
      </c>
      <c r="AX246" s="12" t="s">
        <v>87</v>
      </c>
      <c r="AY246" s="152" t="s">
        <v>183</v>
      </c>
    </row>
    <row r="247" spans="2:65" s="12" customFormat="1" ht="11.25">
      <c r="B247" s="150"/>
      <c r="D247" s="151" t="s">
        <v>192</v>
      </c>
      <c r="E247" s="152" t="s">
        <v>1</v>
      </c>
      <c r="F247" s="153" t="s">
        <v>757</v>
      </c>
      <c r="H247" s="154">
        <v>17.399999999999999</v>
      </c>
      <c r="I247" s="155"/>
      <c r="L247" s="150"/>
      <c r="M247" s="156"/>
      <c r="T247" s="157"/>
      <c r="AT247" s="152" t="s">
        <v>192</v>
      </c>
      <c r="AU247" s="152" t="s">
        <v>96</v>
      </c>
      <c r="AV247" s="12" t="s">
        <v>96</v>
      </c>
      <c r="AW247" s="12" t="s">
        <v>42</v>
      </c>
      <c r="AX247" s="12" t="s">
        <v>87</v>
      </c>
      <c r="AY247" s="152" t="s">
        <v>183</v>
      </c>
    </row>
    <row r="248" spans="2:65" s="13" customFormat="1" ht="11.25">
      <c r="B248" s="158"/>
      <c r="D248" s="151" t="s">
        <v>192</v>
      </c>
      <c r="E248" s="159" t="s">
        <v>1</v>
      </c>
      <c r="F248" s="160" t="s">
        <v>758</v>
      </c>
      <c r="H248" s="159" t="s">
        <v>1</v>
      </c>
      <c r="I248" s="161"/>
      <c r="L248" s="158"/>
      <c r="M248" s="162"/>
      <c r="T248" s="163"/>
      <c r="AT248" s="159" t="s">
        <v>192</v>
      </c>
      <c r="AU248" s="159" t="s">
        <v>96</v>
      </c>
      <c r="AV248" s="13" t="s">
        <v>94</v>
      </c>
      <c r="AW248" s="13" t="s">
        <v>42</v>
      </c>
      <c r="AX248" s="13" t="s">
        <v>87</v>
      </c>
      <c r="AY248" s="159" t="s">
        <v>183</v>
      </c>
    </row>
    <row r="249" spans="2:65" s="12" customFormat="1" ht="11.25">
      <c r="B249" s="150"/>
      <c r="D249" s="151" t="s">
        <v>192</v>
      </c>
      <c r="E249" s="152" t="s">
        <v>1</v>
      </c>
      <c r="F249" s="153" t="s">
        <v>759</v>
      </c>
      <c r="H249" s="154">
        <v>-10.72</v>
      </c>
      <c r="I249" s="155"/>
      <c r="L249" s="150"/>
      <c r="M249" s="156"/>
      <c r="T249" s="157"/>
      <c r="AT249" s="152" t="s">
        <v>192</v>
      </c>
      <c r="AU249" s="152" t="s">
        <v>96</v>
      </c>
      <c r="AV249" s="12" t="s">
        <v>96</v>
      </c>
      <c r="AW249" s="12" t="s">
        <v>42</v>
      </c>
      <c r="AX249" s="12" t="s">
        <v>87</v>
      </c>
      <c r="AY249" s="152" t="s">
        <v>183</v>
      </c>
    </row>
    <row r="250" spans="2:65" s="15" customFormat="1" ht="11.25">
      <c r="B250" s="190"/>
      <c r="D250" s="151" t="s">
        <v>192</v>
      </c>
      <c r="E250" s="191" t="s">
        <v>619</v>
      </c>
      <c r="F250" s="192" t="s">
        <v>760</v>
      </c>
      <c r="H250" s="193">
        <v>96.48</v>
      </c>
      <c r="I250" s="194"/>
      <c r="L250" s="190"/>
      <c r="M250" s="195"/>
      <c r="T250" s="196"/>
      <c r="AT250" s="191" t="s">
        <v>192</v>
      </c>
      <c r="AU250" s="191" t="s">
        <v>96</v>
      </c>
      <c r="AV250" s="15" t="s">
        <v>190</v>
      </c>
      <c r="AW250" s="15" t="s">
        <v>42</v>
      </c>
      <c r="AX250" s="15" t="s">
        <v>94</v>
      </c>
      <c r="AY250" s="191" t="s">
        <v>183</v>
      </c>
    </row>
    <row r="251" spans="2:65" s="1" customFormat="1" ht="16.5" customHeight="1">
      <c r="B251" s="33"/>
      <c r="C251" s="137" t="s">
        <v>328</v>
      </c>
      <c r="D251" s="137" t="s">
        <v>185</v>
      </c>
      <c r="E251" s="138" t="s">
        <v>675</v>
      </c>
      <c r="F251" s="139" t="s">
        <v>676</v>
      </c>
      <c r="G251" s="140" t="s">
        <v>514</v>
      </c>
      <c r="H251" s="141">
        <v>21.44</v>
      </c>
      <c r="I251" s="142"/>
      <c r="J251" s="143">
        <f>ROUND(I251*H251,2)</f>
        <v>0</v>
      </c>
      <c r="K251" s="139" t="s">
        <v>189</v>
      </c>
      <c r="L251" s="33"/>
      <c r="M251" s="144" t="s">
        <v>1</v>
      </c>
      <c r="N251" s="145" t="s">
        <v>52</v>
      </c>
      <c r="P251" s="146">
        <f>O251*H251</f>
        <v>0</v>
      </c>
      <c r="Q251" s="146">
        <v>0</v>
      </c>
      <c r="R251" s="146">
        <f>Q251*H251</f>
        <v>0</v>
      </c>
      <c r="S251" s="146">
        <v>0</v>
      </c>
      <c r="T251" s="147">
        <f>S251*H251</f>
        <v>0</v>
      </c>
      <c r="AR251" s="148" t="s">
        <v>190</v>
      </c>
      <c r="AT251" s="148" t="s">
        <v>185</v>
      </c>
      <c r="AU251" s="148" t="s">
        <v>96</v>
      </c>
      <c r="AY251" s="17" t="s">
        <v>183</v>
      </c>
      <c r="BE251" s="149">
        <f>IF(N251="základní",J251,0)</f>
        <v>0</v>
      </c>
      <c r="BF251" s="149">
        <f>IF(N251="snížená",J251,0)</f>
        <v>0</v>
      </c>
      <c r="BG251" s="149">
        <f>IF(N251="zákl. přenesená",J251,0)</f>
        <v>0</v>
      </c>
      <c r="BH251" s="149">
        <f>IF(N251="sníž. přenesená",J251,0)</f>
        <v>0</v>
      </c>
      <c r="BI251" s="149">
        <f>IF(N251="nulová",J251,0)</f>
        <v>0</v>
      </c>
      <c r="BJ251" s="17" t="s">
        <v>94</v>
      </c>
      <c r="BK251" s="149">
        <f>ROUND(I251*H251,2)</f>
        <v>0</v>
      </c>
      <c r="BL251" s="17" t="s">
        <v>190</v>
      </c>
      <c r="BM251" s="148" t="s">
        <v>761</v>
      </c>
    </row>
    <row r="252" spans="2:65" s="13" customFormat="1" ht="11.25">
      <c r="B252" s="158"/>
      <c r="D252" s="151" t="s">
        <v>192</v>
      </c>
      <c r="E252" s="159" t="s">
        <v>1</v>
      </c>
      <c r="F252" s="160" t="s">
        <v>762</v>
      </c>
      <c r="H252" s="159" t="s">
        <v>1</v>
      </c>
      <c r="I252" s="161"/>
      <c r="L252" s="158"/>
      <c r="M252" s="162"/>
      <c r="T252" s="163"/>
      <c r="AT252" s="159" t="s">
        <v>192</v>
      </c>
      <c r="AU252" s="159" t="s">
        <v>96</v>
      </c>
      <c r="AV252" s="13" t="s">
        <v>94</v>
      </c>
      <c r="AW252" s="13" t="s">
        <v>42</v>
      </c>
      <c r="AX252" s="13" t="s">
        <v>87</v>
      </c>
      <c r="AY252" s="159" t="s">
        <v>183</v>
      </c>
    </row>
    <row r="253" spans="2:65" s="13" customFormat="1" ht="11.25">
      <c r="B253" s="158"/>
      <c r="D253" s="151" t="s">
        <v>192</v>
      </c>
      <c r="E253" s="159" t="s">
        <v>1</v>
      </c>
      <c r="F253" s="160" t="s">
        <v>763</v>
      </c>
      <c r="H253" s="159" t="s">
        <v>1</v>
      </c>
      <c r="I253" s="161"/>
      <c r="L253" s="158"/>
      <c r="M253" s="162"/>
      <c r="T253" s="163"/>
      <c r="AT253" s="159" t="s">
        <v>192</v>
      </c>
      <c r="AU253" s="159" t="s">
        <v>96</v>
      </c>
      <c r="AV253" s="13" t="s">
        <v>94</v>
      </c>
      <c r="AW253" s="13" t="s">
        <v>42</v>
      </c>
      <c r="AX253" s="13" t="s">
        <v>87</v>
      </c>
      <c r="AY253" s="159" t="s">
        <v>183</v>
      </c>
    </row>
    <row r="254" spans="2:65" s="12" customFormat="1" ht="11.25">
      <c r="B254" s="150"/>
      <c r="D254" s="151" t="s">
        <v>192</v>
      </c>
      <c r="E254" s="152" t="s">
        <v>1</v>
      </c>
      <c r="F254" s="153" t="s">
        <v>764</v>
      </c>
      <c r="H254" s="154">
        <v>17.96</v>
      </c>
      <c r="I254" s="155"/>
      <c r="L254" s="150"/>
      <c r="M254" s="156"/>
      <c r="T254" s="157"/>
      <c r="AT254" s="152" t="s">
        <v>192</v>
      </c>
      <c r="AU254" s="152" t="s">
        <v>96</v>
      </c>
      <c r="AV254" s="12" t="s">
        <v>96</v>
      </c>
      <c r="AW254" s="12" t="s">
        <v>42</v>
      </c>
      <c r="AX254" s="12" t="s">
        <v>87</v>
      </c>
      <c r="AY254" s="152" t="s">
        <v>183</v>
      </c>
    </row>
    <row r="255" spans="2:65" s="12" customFormat="1" ht="11.25">
      <c r="B255" s="150"/>
      <c r="D255" s="151" t="s">
        <v>192</v>
      </c>
      <c r="E255" s="152" t="s">
        <v>1</v>
      </c>
      <c r="F255" s="153" t="s">
        <v>765</v>
      </c>
      <c r="H255" s="154">
        <v>3.48</v>
      </c>
      <c r="I255" s="155"/>
      <c r="L255" s="150"/>
      <c r="M255" s="156"/>
      <c r="T255" s="157"/>
      <c r="AT255" s="152" t="s">
        <v>192</v>
      </c>
      <c r="AU255" s="152" t="s">
        <v>96</v>
      </c>
      <c r="AV255" s="12" t="s">
        <v>96</v>
      </c>
      <c r="AW255" s="12" t="s">
        <v>42</v>
      </c>
      <c r="AX255" s="12" t="s">
        <v>87</v>
      </c>
      <c r="AY255" s="152" t="s">
        <v>183</v>
      </c>
    </row>
    <row r="256" spans="2:65" s="15" customFormat="1" ht="11.25">
      <c r="B256" s="190"/>
      <c r="D256" s="151" t="s">
        <v>192</v>
      </c>
      <c r="E256" s="191" t="s">
        <v>608</v>
      </c>
      <c r="F256" s="192" t="s">
        <v>636</v>
      </c>
      <c r="H256" s="193">
        <v>21.44</v>
      </c>
      <c r="I256" s="194"/>
      <c r="L256" s="190"/>
      <c r="M256" s="195"/>
      <c r="T256" s="196"/>
      <c r="AT256" s="191" t="s">
        <v>192</v>
      </c>
      <c r="AU256" s="191" t="s">
        <v>96</v>
      </c>
      <c r="AV256" s="15" t="s">
        <v>190</v>
      </c>
      <c r="AW256" s="15" t="s">
        <v>42</v>
      </c>
      <c r="AX256" s="15" t="s">
        <v>94</v>
      </c>
      <c r="AY256" s="191" t="s">
        <v>183</v>
      </c>
    </row>
    <row r="257" spans="2:65" s="1" customFormat="1" ht="21.75" customHeight="1">
      <c r="B257" s="33"/>
      <c r="C257" s="137" t="s">
        <v>333</v>
      </c>
      <c r="D257" s="137" t="s">
        <v>185</v>
      </c>
      <c r="E257" s="138" t="s">
        <v>687</v>
      </c>
      <c r="F257" s="139" t="s">
        <v>688</v>
      </c>
      <c r="G257" s="140" t="s">
        <v>514</v>
      </c>
      <c r="H257" s="141">
        <v>107.2</v>
      </c>
      <c r="I257" s="142"/>
      <c r="J257" s="143">
        <f>ROUND(I257*H257,2)</f>
        <v>0</v>
      </c>
      <c r="K257" s="139" t="s">
        <v>189</v>
      </c>
      <c r="L257" s="33"/>
      <c r="M257" s="144" t="s">
        <v>1</v>
      </c>
      <c r="N257" s="145" t="s">
        <v>52</v>
      </c>
      <c r="P257" s="146">
        <f>O257*H257</f>
        <v>0</v>
      </c>
      <c r="Q257" s="146">
        <v>0</v>
      </c>
      <c r="R257" s="146">
        <f>Q257*H257</f>
        <v>0</v>
      </c>
      <c r="S257" s="146">
        <v>0</v>
      </c>
      <c r="T257" s="147">
        <f>S257*H257</f>
        <v>0</v>
      </c>
      <c r="AR257" s="148" t="s">
        <v>190</v>
      </c>
      <c r="AT257" s="148" t="s">
        <v>185</v>
      </c>
      <c r="AU257" s="148" t="s">
        <v>96</v>
      </c>
      <c r="AY257" s="17" t="s">
        <v>183</v>
      </c>
      <c r="BE257" s="149">
        <f>IF(N257="základní",J257,0)</f>
        <v>0</v>
      </c>
      <c r="BF257" s="149">
        <f>IF(N257="snížená",J257,0)</f>
        <v>0</v>
      </c>
      <c r="BG257" s="149">
        <f>IF(N257="zákl. přenesená",J257,0)</f>
        <v>0</v>
      </c>
      <c r="BH257" s="149">
        <f>IF(N257="sníž. přenesená",J257,0)</f>
        <v>0</v>
      </c>
      <c r="BI257" s="149">
        <f>IF(N257="nulová",J257,0)</f>
        <v>0</v>
      </c>
      <c r="BJ257" s="17" t="s">
        <v>94</v>
      </c>
      <c r="BK257" s="149">
        <f>ROUND(I257*H257,2)</f>
        <v>0</v>
      </c>
      <c r="BL257" s="17" t="s">
        <v>190</v>
      </c>
      <c r="BM257" s="148" t="s">
        <v>766</v>
      </c>
    </row>
    <row r="258" spans="2:65" s="13" customFormat="1" ht="11.25">
      <c r="B258" s="158"/>
      <c r="D258" s="151" t="s">
        <v>192</v>
      </c>
      <c r="E258" s="159" t="s">
        <v>1</v>
      </c>
      <c r="F258" s="160" t="s">
        <v>767</v>
      </c>
      <c r="H258" s="159" t="s">
        <v>1</v>
      </c>
      <c r="I258" s="161"/>
      <c r="L258" s="158"/>
      <c r="M258" s="162"/>
      <c r="T258" s="163"/>
      <c r="AT258" s="159" t="s">
        <v>192</v>
      </c>
      <c r="AU258" s="159" t="s">
        <v>96</v>
      </c>
      <c r="AV258" s="13" t="s">
        <v>94</v>
      </c>
      <c r="AW258" s="13" t="s">
        <v>42</v>
      </c>
      <c r="AX258" s="13" t="s">
        <v>87</v>
      </c>
      <c r="AY258" s="159" t="s">
        <v>183</v>
      </c>
    </row>
    <row r="259" spans="2:65" s="12" customFormat="1" ht="11.25">
      <c r="B259" s="150"/>
      <c r="D259" s="151" t="s">
        <v>192</v>
      </c>
      <c r="E259" s="152" t="s">
        <v>1</v>
      </c>
      <c r="F259" s="153" t="s">
        <v>617</v>
      </c>
      <c r="H259" s="154">
        <v>10.72</v>
      </c>
      <c r="I259" s="155"/>
      <c r="L259" s="150"/>
      <c r="M259" s="156"/>
      <c r="T259" s="157"/>
      <c r="AT259" s="152" t="s">
        <v>192</v>
      </c>
      <c r="AU259" s="152" t="s">
        <v>96</v>
      </c>
      <c r="AV259" s="12" t="s">
        <v>96</v>
      </c>
      <c r="AW259" s="12" t="s">
        <v>42</v>
      </c>
      <c r="AX259" s="12" t="s">
        <v>87</v>
      </c>
      <c r="AY259" s="152" t="s">
        <v>183</v>
      </c>
    </row>
    <row r="260" spans="2:65" s="12" customFormat="1" ht="11.25">
      <c r="B260" s="150"/>
      <c r="D260" s="151" t="s">
        <v>192</v>
      </c>
      <c r="E260" s="152" t="s">
        <v>1</v>
      </c>
      <c r="F260" s="153" t="s">
        <v>619</v>
      </c>
      <c r="H260" s="154">
        <v>96.48</v>
      </c>
      <c r="I260" s="155"/>
      <c r="L260" s="150"/>
      <c r="M260" s="156"/>
      <c r="T260" s="157"/>
      <c r="AT260" s="152" t="s">
        <v>192</v>
      </c>
      <c r="AU260" s="152" t="s">
        <v>96</v>
      </c>
      <c r="AV260" s="12" t="s">
        <v>96</v>
      </c>
      <c r="AW260" s="12" t="s">
        <v>42</v>
      </c>
      <c r="AX260" s="12" t="s">
        <v>87</v>
      </c>
      <c r="AY260" s="152" t="s">
        <v>183</v>
      </c>
    </row>
    <row r="261" spans="2:65" s="15" customFormat="1" ht="11.25">
      <c r="B261" s="190"/>
      <c r="D261" s="151" t="s">
        <v>192</v>
      </c>
      <c r="E261" s="191" t="s">
        <v>612</v>
      </c>
      <c r="F261" s="192" t="s">
        <v>636</v>
      </c>
      <c r="H261" s="193">
        <v>107.2</v>
      </c>
      <c r="I261" s="194"/>
      <c r="L261" s="190"/>
      <c r="M261" s="195"/>
      <c r="T261" s="196"/>
      <c r="AT261" s="191" t="s">
        <v>192</v>
      </c>
      <c r="AU261" s="191" t="s">
        <v>96</v>
      </c>
      <c r="AV261" s="15" t="s">
        <v>190</v>
      </c>
      <c r="AW261" s="15" t="s">
        <v>42</v>
      </c>
      <c r="AX261" s="15" t="s">
        <v>94</v>
      </c>
      <c r="AY261" s="191" t="s">
        <v>183</v>
      </c>
    </row>
    <row r="262" spans="2:65" s="1" customFormat="1" ht="24.2" customHeight="1">
      <c r="B262" s="33"/>
      <c r="C262" s="137" t="s">
        <v>338</v>
      </c>
      <c r="D262" s="137" t="s">
        <v>185</v>
      </c>
      <c r="E262" s="138" t="s">
        <v>697</v>
      </c>
      <c r="F262" s="139" t="s">
        <v>698</v>
      </c>
      <c r="G262" s="140" t="s">
        <v>514</v>
      </c>
      <c r="H262" s="141">
        <v>536</v>
      </c>
      <c r="I262" s="142"/>
      <c r="J262" s="143">
        <f>ROUND(I262*H262,2)</f>
        <v>0</v>
      </c>
      <c r="K262" s="139" t="s">
        <v>189</v>
      </c>
      <c r="L262" s="33"/>
      <c r="M262" s="144" t="s">
        <v>1</v>
      </c>
      <c r="N262" s="145" t="s">
        <v>52</v>
      </c>
      <c r="P262" s="146">
        <f>O262*H262</f>
        <v>0</v>
      </c>
      <c r="Q262" s="146">
        <v>0</v>
      </c>
      <c r="R262" s="146">
        <f>Q262*H262</f>
        <v>0</v>
      </c>
      <c r="S262" s="146">
        <v>0</v>
      </c>
      <c r="T262" s="147">
        <f>S262*H262</f>
        <v>0</v>
      </c>
      <c r="AR262" s="148" t="s">
        <v>190</v>
      </c>
      <c r="AT262" s="148" t="s">
        <v>185</v>
      </c>
      <c r="AU262" s="148" t="s">
        <v>96</v>
      </c>
      <c r="AY262" s="17" t="s">
        <v>183</v>
      </c>
      <c r="BE262" s="149">
        <f>IF(N262="základní",J262,0)</f>
        <v>0</v>
      </c>
      <c r="BF262" s="149">
        <f>IF(N262="snížená",J262,0)</f>
        <v>0</v>
      </c>
      <c r="BG262" s="149">
        <f>IF(N262="zákl. přenesená",J262,0)</f>
        <v>0</v>
      </c>
      <c r="BH262" s="149">
        <f>IF(N262="sníž. přenesená",J262,0)</f>
        <v>0</v>
      </c>
      <c r="BI262" s="149">
        <f>IF(N262="nulová",J262,0)</f>
        <v>0</v>
      </c>
      <c r="BJ262" s="17" t="s">
        <v>94</v>
      </c>
      <c r="BK262" s="149">
        <f>ROUND(I262*H262,2)</f>
        <v>0</v>
      </c>
      <c r="BL262" s="17" t="s">
        <v>190</v>
      </c>
      <c r="BM262" s="148" t="s">
        <v>768</v>
      </c>
    </row>
    <row r="263" spans="2:65" s="12" customFormat="1" ht="11.25">
      <c r="B263" s="150"/>
      <c r="D263" s="151" t="s">
        <v>192</v>
      </c>
      <c r="E263" s="152" t="s">
        <v>1</v>
      </c>
      <c r="F263" s="153" t="s">
        <v>769</v>
      </c>
      <c r="H263" s="154">
        <v>536</v>
      </c>
      <c r="I263" s="155"/>
      <c r="L263" s="150"/>
      <c r="M263" s="156"/>
      <c r="T263" s="157"/>
      <c r="AT263" s="152" t="s">
        <v>192</v>
      </c>
      <c r="AU263" s="152" t="s">
        <v>96</v>
      </c>
      <c r="AV263" s="12" t="s">
        <v>96</v>
      </c>
      <c r="AW263" s="12" t="s">
        <v>42</v>
      </c>
      <c r="AX263" s="12" t="s">
        <v>94</v>
      </c>
      <c r="AY263" s="152" t="s">
        <v>183</v>
      </c>
    </row>
    <row r="264" spans="2:65" s="1" customFormat="1" ht="21.75" customHeight="1">
      <c r="B264" s="33"/>
      <c r="C264" s="137" t="s">
        <v>343</v>
      </c>
      <c r="D264" s="137" t="s">
        <v>185</v>
      </c>
      <c r="E264" s="138" t="s">
        <v>770</v>
      </c>
      <c r="F264" s="139" t="s">
        <v>771</v>
      </c>
      <c r="G264" s="140" t="s">
        <v>514</v>
      </c>
      <c r="H264" s="141">
        <v>107.2</v>
      </c>
      <c r="I264" s="142"/>
      <c r="J264" s="143">
        <f>ROUND(I264*H264,2)</f>
        <v>0</v>
      </c>
      <c r="K264" s="139" t="s">
        <v>189</v>
      </c>
      <c r="L264" s="33"/>
      <c r="M264" s="144" t="s">
        <v>1</v>
      </c>
      <c r="N264" s="145" t="s">
        <v>52</v>
      </c>
      <c r="P264" s="146">
        <f>O264*H264</f>
        <v>0</v>
      </c>
      <c r="Q264" s="146">
        <v>0</v>
      </c>
      <c r="R264" s="146">
        <f>Q264*H264</f>
        <v>0</v>
      </c>
      <c r="S264" s="146">
        <v>0</v>
      </c>
      <c r="T264" s="147">
        <f>S264*H264</f>
        <v>0</v>
      </c>
      <c r="AR264" s="148" t="s">
        <v>190</v>
      </c>
      <c r="AT264" s="148" t="s">
        <v>185</v>
      </c>
      <c r="AU264" s="148" t="s">
        <v>96</v>
      </c>
      <c r="AY264" s="17" t="s">
        <v>183</v>
      </c>
      <c r="BE264" s="149">
        <f>IF(N264="základní",J264,0)</f>
        <v>0</v>
      </c>
      <c r="BF264" s="149">
        <f>IF(N264="snížená",J264,0)</f>
        <v>0</v>
      </c>
      <c r="BG264" s="149">
        <f>IF(N264="zákl. přenesená",J264,0)</f>
        <v>0</v>
      </c>
      <c r="BH264" s="149">
        <f>IF(N264="sníž. přenesená",J264,0)</f>
        <v>0</v>
      </c>
      <c r="BI264" s="149">
        <f>IF(N264="nulová",J264,0)</f>
        <v>0</v>
      </c>
      <c r="BJ264" s="17" t="s">
        <v>94</v>
      </c>
      <c r="BK264" s="149">
        <f>ROUND(I264*H264,2)</f>
        <v>0</v>
      </c>
      <c r="BL264" s="17" t="s">
        <v>190</v>
      </c>
      <c r="BM264" s="148" t="s">
        <v>772</v>
      </c>
    </row>
    <row r="265" spans="2:65" s="13" customFormat="1" ht="11.25">
      <c r="B265" s="158"/>
      <c r="D265" s="151" t="s">
        <v>192</v>
      </c>
      <c r="E265" s="159" t="s">
        <v>1</v>
      </c>
      <c r="F265" s="160" t="s">
        <v>773</v>
      </c>
      <c r="H265" s="159" t="s">
        <v>1</v>
      </c>
      <c r="I265" s="161"/>
      <c r="L265" s="158"/>
      <c r="M265" s="162"/>
      <c r="T265" s="163"/>
      <c r="AT265" s="159" t="s">
        <v>192</v>
      </c>
      <c r="AU265" s="159" t="s">
        <v>96</v>
      </c>
      <c r="AV265" s="13" t="s">
        <v>94</v>
      </c>
      <c r="AW265" s="13" t="s">
        <v>42</v>
      </c>
      <c r="AX265" s="13" t="s">
        <v>87</v>
      </c>
      <c r="AY265" s="159" t="s">
        <v>183</v>
      </c>
    </row>
    <row r="266" spans="2:65" s="12" customFormat="1" ht="11.25">
      <c r="B266" s="150"/>
      <c r="D266" s="151" t="s">
        <v>192</v>
      </c>
      <c r="E266" s="152" t="s">
        <v>1</v>
      </c>
      <c r="F266" s="153" t="s">
        <v>774</v>
      </c>
      <c r="H266" s="154">
        <v>89.8</v>
      </c>
      <c r="I266" s="155"/>
      <c r="L266" s="150"/>
      <c r="M266" s="156"/>
      <c r="T266" s="157"/>
      <c r="AT266" s="152" t="s">
        <v>192</v>
      </c>
      <c r="AU266" s="152" t="s">
        <v>96</v>
      </c>
      <c r="AV266" s="12" t="s">
        <v>96</v>
      </c>
      <c r="AW266" s="12" t="s">
        <v>42</v>
      </c>
      <c r="AX266" s="12" t="s">
        <v>87</v>
      </c>
      <c r="AY266" s="152" t="s">
        <v>183</v>
      </c>
    </row>
    <row r="267" spans="2:65" s="12" customFormat="1" ht="11.25">
      <c r="B267" s="150"/>
      <c r="D267" s="151" t="s">
        <v>192</v>
      </c>
      <c r="E267" s="152" t="s">
        <v>1</v>
      </c>
      <c r="F267" s="153" t="s">
        <v>775</v>
      </c>
      <c r="H267" s="154">
        <v>17.399999999999999</v>
      </c>
      <c r="I267" s="155"/>
      <c r="L267" s="150"/>
      <c r="M267" s="156"/>
      <c r="T267" s="157"/>
      <c r="AT267" s="152" t="s">
        <v>192</v>
      </c>
      <c r="AU267" s="152" t="s">
        <v>96</v>
      </c>
      <c r="AV267" s="12" t="s">
        <v>96</v>
      </c>
      <c r="AW267" s="12" t="s">
        <v>42</v>
      </c>
      <c r="AX267" s="12" t="s">
        <v>87</v>
      </c>
      <c r="AY267" s="152" t="s">
        <v>183</v>
      </c>
    </row>
    <row r="268" spans="2:65" s="15" customFormat="1" ht="11.25">
      <c r="B268" s="190"/>
      <c r="D268" s="151" t="s">
        <v>192</v>
      </c>
      <c r="E268" s="191" t="s">
        <v>610</v>
      </c>
      <c r="F268" s="192" t="s">
        <v>636</v>
      </c>
      <c r="H268" s="193">
        <v>107.2</v>
      </c>
      <c r="I268" s="194"/>
      <c r="L268" s="190"/>
      <c r="M268" s="195"/>
      <c r="T268" s="196"/>
      <c r="AT268" s="191" t="s">
        <v>192</v>
      </c>
      <c r="AU268" s="191" t="s">
        <v>96</v>
      </c>
      <c r="AV268" s="15" t="s">
        <v>190</v>
      </c>
      <c r="AW268" s="15" t="s">
        <v>42</v>
      </c>
      <c r="AX268" s="15" t="s">
        <v>94</v>
      </c>
      <c r="AY268" s="191" t="s">
        <v>183</v>
      </c>
    </row>
    <row r="269" spans="2:65" s="1" customFormat="1" ht="33" customHeight="1">
      <c r="B269" s="33"/>
      <c r="C269" s="176" t="s">
        <v>348</v>
      </c>
      <c r="D269" s="176" t="s">
        <v>511</v>
      </c>
      <c r="E269" s="177" t="s">
        <v>776</v>
      </c>
      <c r="F269" s="178" t="s">
        <v>777</v>
      </c>
      <c r="G269" s="179" t="s">
        <v>488</v>
      </c>
      <c r="H269" s="180">
        <v>246.56</v>
      </c>
      <c r="I269" s="181"/>
      <c r="J269" s="182">
        <f>ROUND(I269*H269,2)</f>
        <v>0</v>
      </c>
      <c r="K269" s="178" t="s">
        <v>705</v>
      </c>
      <c r="L269" s="183"/>
      <c r="M269" s="184" t="s">
        <v>1</v>
      </c>
      <c r="N269" s="185" t="s">
        <v>52</v>
      </c>
      <c r="P269" s="146">
        <f>O269*H269</f>
        <v>0</v>
      </c>
      <c r="Q269" s="146">
        <v>0</v>
      </c>
      <c r="R269" s="146">
        <f>Q269*H269</f>
        <v>0</v>
      </c>
      <c r="S269" s="146">
        <v>0</v>
      </c>
      <c r="T269" s="147">
        <f>S269*H269</f>
        <v>0</v>
      </c>
      <c r="AR269" s="148" t="s">
        <v>235</v>
      </c>
      <c r="AT269" s="148" t="s">
        <v>511</v>
      </c>
      <c r="AU269" s="148" t="s">
        <v>96</v>
      </c>
      <c r="AY269" s="17" t="s">
        <v>183</v>
      </c>
      <c r="BE269" s="149">
        <f>IF(N269="základní",J269,0)</f>
        <v>0</v>
      </c>
      <c r="BF269" s="149">
        <f>IF(N269="snížená",J269,0)</f>
        <v>0</v>
      </c>
      <c r="BG269" s="149">
        <f>IF(N269="zákl. přenesená",J269,0)</f>
        <v>0</v>
      </c>
      <c r="BH269" s="149">
        <f>IF(N269="sníž. přenesená",J269,0)</f>
        <v>0</v>
      </c>
      <c r="BI269" s="149">
        <f>IF(N269="nulová",J269,0)</f>
        <v>0</v>
      </c>
      <c r="BJ269" s="17" t="s">
        <v>94</v>
      </c>
      <c r="BK269" s="149">
        <f>ROUND(I269*H269,2)</f>
        <v>0</v>
      </c>
      <c r="BL269" s="17" t="s">
        <v>190</v>
      </c>
      <c r="BM269" s="148" t="s">
        <v>778</v>
      </c>
    </row>
    <row r="270" spans="2:65" s="13" customFormat="1" ht="11.25">
      <c r="B270" s="158"/>
      <c r="D270" s="151" t="s">
        <v>192</v>
      </c>
      <c r="E270" s="159" t="s">
        <v>1</v>
      </c>
      <c r="F270" s="160" t="s">
        <v>773</v>
      </c>
      <c r="H270" s="159" t="s">
        <v>1</v>
      </c>
      <c r="I270" s="161"/>
      <c r="L270" s="158"/>
      <c r="M270" s="162"/>
      <c r="T270" s="163"/>
      <c r="AT270" s="159" t="s">
        <v>192</v>
      </c>
      <c r="AU270" s="159" t="s">
        <v>96</v>
      </c>
      <c r="AV270" s="13" t="s">
        <v>94</v>
      </c>
      <c r="AW270" s="13" t="s">
        <v>42</v>
      </c>
      <c r="AX270" s="13" t="s">
        <v>87</v>
      </c>
      <c r="AY270" s="159" t="s">
        <v>183</v>
      </c>
    </row>
    <row r="271" spans="2:65" s="13" customFormat="1" ht="11.25">
      <c r="B271" s="158"/>
      <c r="D271" s="151" t="s">
        <v>192</v>
      </c>
      <c r="E271" s="159" t="s">
        <v>1</v>
      </c>
      <c r="F271" s="160" t="s">
        <v>779</v>
      </c>
      <c r="H271" s="159" t="s">
        <v>1</v>
      </c>
      <c r="I271" s="161"/>
      <c r="L271" s="158"/>
      <c r="M271" s="162"/>
      <c r="T271" s="163"/>
      <c r="AT271" s="159" t="s">
        <v>192</v>
      </c>
      <c r="AU271" s="159" t="s">
        <v>96</v>
      </c>
      <c r="AV271" s="13" t="s">
        <v>94</v>
      </c>
      <c r="AW271" s="13" t="s">
        <v>42</v>
      </c>
      <c r="AX271" s="13" t="s">
        <v>87</v>
      </c>
      <c r="AY271" s="159" t="s">
        <v>183</v>
      </c>
    </row>
    <row r="272" spans="2:65" s="12" customFormat="1" ht="11.25">
      <c r="B272" s="150"/>
      <c r="D272" s="151" t="s">
        <v>192</v>
      </c>
      <c r="E272" s="152" t="s">
        <v>1</v>
      </c>
      <c r="F272" s="153" t="s">
        <v>780</v>
      </c>
      <c r="H272" s="154">
        <v>246.56</v>
      </c>
      <c r="I272" s="155"/>
      <c r="L272" s="150"/>
      <c r="M272" s="156"/>
      <c r="T272" s="157"/>
      <c r="AT272" s="152" t="s">
        <v>192</v>
      </c>
      <c r="AU272" s="152" t="s">
        <v>96</v>
      </c>
      <c r="AV272" s="12" t="s">
        <v>96</v>
      </c>
      <c r="AW272" s="12" t="s">
        <v>42</v>
      </c>
      <c r="AX272" s="12" t="s">
        <v>94</v>
      </c>
      <c r="AY272" s="152" t="s">
        <v>183</v>
      </c>
    </row>
    <row r="273" spans="2:65" s="1" customFormat="1" ht="16.5" customHeight="1">
      <c r="B273" s="33"/>
      <c r="C273" s="137" t="s">
        <v>353</v>
      </c>
      <c r="D273" s="137" t="s">
        <v>185</v>
      </c>
      <c r="E273" s="138" t="s">
        <v>781</v>
      </c>
      <c r="F273" s="139" t="s">
        <v>782</v>
      </c>
      <c r="G273" s="140" t="s">
        <v>188</v>
      </c>
      <c r="H273" s="141">
        <v>268</v>
      </c>
      <c r="I273" s="142"/>
      <c r="J273" s="143">
        <f>ROUND(I273*H273,2)</f>
        <v>0</v>
      </c>
      <c r="K273" s="139" t="s">
        <v>189</v>
      </c>
      <c r="L273" s="33"/>
      <c r="M273" s="144" t="s">
        <v>1</v>
      </c>
      <c r="N273" s="145" t="s">
        <v>52</v>
      </c>
      <c r="P273" s="146">
        <f>O273*H273</f>
        <v>0</v>
      </c>
      <c r="Q273" s="146">
        <v>0</v>
      </c>
      <c r="R273" s="146">
        <f>Q273*H273</f>
        <v>0</v>
      </c>
      <c r="S273" s="146">
        <v>0</v>
      </c>
      <c r="T273" s="147">
        <f>S273*H273</f>
        <v>0</v>
      </c>
      <c r="AR273" s="148" t="s">
        <v>190</v>
      </c>
      <c r="AT273" s="148" t="s">
        <v>185</v>
      </c>
      <c r="AU273" s="148" t="s">
        <v>96</v>
      </c>
      <c r="AY273" s="17" t="s">
        <v>183</v>
      </c>
      <c r="BE273" s="149">
        <f>IF(N273="základní",J273,0)</f>
        <v>0</v>
      </c>
      <c r="BF273" s="149">
        <f>IF(N273="snížená",J273,0)</f>
        <v>0</v>
      </c>
      <c r="BG273" s="149">
        <f>IF(N273="zákl. přenesená",J273,0)</f>
        <v>0</v>
      </c>
      <c r="BH273" s="149">
        <f>IF(N273="sníž. přenesená",J273,0)</f>
        <v>0</v>
      </c>
      <c r="BI273" s="149">
        <f>IF(N273="nulová",J273,0)</f>
        <v>0</v>
      </c>
      <c r="BJ273" s="17" t="s">
        <v>94</v>
      </c>
      <c r="BK273" s="149">
        <f>ROUND(I273*H273,2)</f>
        <v>0</v>
      </c>
      <c r="BL273" s="17" t="s">
        <v>190</v>
      </c>
      <c r="BM273" s="148" t="s">
        <v>783</v>
      </c>
    </row>
    <row r="274" spans="2:65" s="13" customFormat="1" ht="11.25">
      <c r="B274" s="158"/>
      <c r="D274" s="151" t="s">
        <v>192</v>
      </c>
      <c r="E274" s="159" t="s">
        <v>1</v>
      </c>
      <c r="F274" s="160" t="s">
        <v>784</v>
      </c>
      <c r="H274" s="159" t="s">
        <v>1</v>
      </c>
      <c r="I274" s="161"/>
      <c r="L274" s="158"/>
      <c r="M274" s="162"/>
      <c r="T274" s="163"/>
      <c r="AT274" s="159" t="s">
        <v>192</v>
      </c>
      <c r="AU274" s="159" t="s">
        <v>96</v>
      </c>
      <c r="AV274" s="13" t="s">
        <v>94</v>
      </c>
      <c r="AW274" s="13" t="s">
        <v>42</v>
      </c>
      <c r="AX274" s="13" t="s">
        <v>87</v>
      </c>
      <c r="AY274" s="159" t="s">
        <v>183</v>
      </c>
    </row>
    <row r="275" spans="2:65" s="13" customFormat="1" ht="11.25">
      <c r="B275" s="158"/>
      <c r="D275" s="151" t="s">
        <v>192</v>
      </c>
      <c r="E275" s="159" t="s">
        <v>1</v>
      </c>
      <c r="F275" s="160" t="s">
        <v>785</v>
      </c>
      <c r="H275" s="159" t="s">
        <v>1</v>
      </c>
      <c r="I275" s="161"/>
      <c r="L275" s="158"/>
      <c r="M275" s="162"/>
      <c r="T275" s="163"/>
      <c r="AT275" s="159" t="s">
        <v>192</v>
      </c>
      <c r="AU275" s="159" t="s">
        <v>96</v>
      </c>
      <c r="AV275" s="13" t="s">
        <v>94</v>
      </c>
      <c r="AW275" s="13" t="s">
        <v>42</v>
      </c>
      <c r="AX275" s="13" t="s">
        <v>87</v>
      </c>
      <c r="AY275" s="159" t="s">
        <v>183</v>
      </c>
    </row>
    <row r="276" spans="2:65" s="12" customFormat="1" ht="11.25">
      <c r="B276" s="150"/>
      <c r="D276" s="151" t="s">
        <v>192</v>
      </c>
      <c r="E276" s="152" t="s">
        <v>1</v>
      </c>
      <c r="F276" s="153" t="s">
        <v>786</v>
      </c>
      <c r="H276" s="154">
        <v>224.5</v>
      </c>
      <c r="I276" s="155"/>
      <c r="L276" s="150"/>
      <c r="M276" s="156"/>
      <c r="T276" s="157"/>
      <c r="AT276" s="152" t="s">
        <v>192</v>
      </c>
      <c r="AU276" s="152" t="s">
        <v>96</v>
      </c>
      <c r="AV276" s="12" t="s">
        <v>96</v>
      </c>
      <c r="AW276" s="12" t="s">
        <v>42</v>
      </c>
      <c r="AX276" s="12" t="s">
        <v>87</v>
      </c>
      <c r="AY276" s="152" t="s">
        <v>183</v>
      </c>
    </row>
    <row r="277" spans="2:65" s="12" customFormat="1" ht="11.25">
      <c r="B277" s="150"/>
      <c r="D277" s="151" t="s">
        <v>192</v>
      </c>
      <c r="E277" s="152" t="s">
        <v>1</v>
      </c>
      <c r="F277" s="153" t="s">
        <v>787</v>
      </c>
      <c r="H277" s="154">
        <v>43.5</v>
      </c>
      <c r="I277" s="155"/>
      <c r="L277" s="150"/>
      <c r="M277" s="156"/>
      <c r="T277" s="157"/>
      <c r="AT277" s="152" t="s">
        <v>192</v>
      </c>
      <c r="AU277" s="152" t="s">
        <v>96</v>
      </c>
      <c r="AV277" s="12" t="s">
        <v>96</v>
      </c>
      <c r="AW277" s="12" t="s">
        <v>42</v>
      </c>
      <c r="AX277" s="12" t="s">
        <v>87</v>
      </c>
      <c r="AY277" s="152" t="s">
        <v>183</v>
      </c>
    </row>
    <row r="278" spans="2:65" s="15" customFormat="1" ht="11.25">
      <c r="B278" s="190"/>
      <c r="D278" s="151" t="s">
        <v>192</v>
      </c>
      <c r="E278" s="191" t="s">
        <v>1</v>
      </c>
      <c r="F278" s="192" t="s">
        <v>636</v>
      </c>
      <c r="H278" s="193">
        <v>268</v>
      </c>
      <c r="I278" s="194"/>
      <c r="L278" s="190"/>
      <c r="M278" s="195"/>
      <c r="T278" s="196"/>
      <c r="AT278" s="191" t="s">
        <v>192</v>
      </c>
      <c r="AU278" s="191" t="s">
        <v>96</v>
      </c>
      <c r="AV278" s="15" t="s">
        <v>190</v>
      </c>
      <c r="AW278" s="15" t="s">
        <v>42</v>
      </c>
      <c r="AX278" s="15" t="s">
        <v>94</v>
      </c>
      <c r="AY278" s="191" t="s">
        <v>183</v>
      </c>
    </row>
    <row r="279" spans="2:65" s="1" customFormat="1" ht="16.5" customHeight="1">
      <c r="B279" s="33"/>
      <c r="C279" s="137" t="s">
        <v>357</v>
      </c>
      <c r="D279" s="137" t="s">
        <v>185</v>
      </c>
      <c r="E279" s="138" t="s">
        <v>720</v>
      </c>
      <c r="F279" s="139" t="s">
        <v>721</v>
      </c>
      <c r="G279" s="140" t="s">
        <v>488</v>
      </c>
      <c r="H279" s="141">
        <v>187.6</v>
      </c>
      <c r="I279" s="142"/>
      <c r="J279" s="143">
        <f>ROUND(I279*H279,2)</f>
        <v>0</v>
      </c>
      <c r="K279" s="139" t="s">
        <v>705</v>
      </c>
      <c r="L279" s="33"/>
      <c r="M279" s="144" t="s">
        <v>1</v>
      </c>
      <c r="N279" s="145" t="s">
        <v>52</v>
      </c>
      <c r="P279" s="146">
        <f>O279*H279</f>
        <v>0</v>
      </c>
      <c r="Q279" s="146">
        <v>0</v>
      </c>
      <c r="R279" s="146">
        <f>Q279*H279</f>
        <v>0</v>
      </c>
      <c r="S279" s="146">
        <v>0</v>
      </c>
      <c r="T279" s="147">
        <f>S279*H279</f>
        <v>0</v>
      </c>
      <c r="AR279" s="148" t="s">
        <v>190</v>
      </c>
      <c r="AT279" s="148" t="s">
        <v>185</v>
      </c>
      <c r="AU279" s="148" t="s">
        <v>96</v>
      </c>
      <c r="AY279" s="17" t="s">
        <v>183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94</v>
      </c>
      <c r="BK279" s="149">
        <f>ROUND(I279*H279,2)</f>
        <v>0</v>
      </c>
      <c r="BL279" s="17" t="s">
        <v>190</v>
      </c>
      <c r="BM279" s="148" t="s">
        <v>788</v>
      </c>
    </row>
    <row r="280" spans="2:65" s="13" customFormat="1" ht="11.25">
      <c r="B280" s="158"/>
      <c r="D280" s="151" t="s">
        <v>192</v>
      </c>
      <c r="E280" s="159" t="s">
        <v>1</v>
      </c>
      <c r="F280" s="160" t="s">
        <v>789</v>
      </c>
      <c r="H280" s="159" t="s">
        <v>1</v>
      </c>
      <c r="I280" s="161"/>
      <c r="L280" s="158"/>
      <c r="M280" s="162"/>
      <c r="T280" s="163"/>
      <c r="AT280" s="159" t="s">
        <v>192</v>
      </c>
      <c r="AU280" s="159" t="s">
        <v>96</v>
      </c>
      <c r="AV280" s="13" t="s">
        <v>94</v>
      </c>
      <c r="AW280" s="13" t="s">
        <v>42</v>
      </c>
      <c r="AX280" s="13" t="s">
        <v>87</v>
      </c>
      <c r="AY280" s="159" t="s">
        <v>183</v>
      </c>
    </row>
    <row r="281" spans="2:65" s="12" customFormat="1" ht="11.25">
      <c r="B281" s="150"/>
      <c r="D281" s="151" t="s">
        <v>192</v>
      </c>
      <c r="E281" s="152" t="s">
        <v>1</v>
      </c>
      <c r="F281" s="153" t="s">
        <v>790</v>
      </c>
      <c r="H281" s="154">
        <v>187.6</v>
      </c>
      <c r="I281" s="155"/>
      <c r="L281" s="150"/>
      <c r="M281" s="156"/>
      <c r="T281" s="157"/>
      <c r="AT281" s="152" t="s">
        <v>192</v>
      </c>
      <c r="AU281" s="152" t="s">
        <v>96</v>
      </c>
      <c r="AV281" s="12" t="s">
        <v>96</v>
      </c>
      <c r="AW281" s="12" t="s">
        <v>42</v>
      </c>
      <c r="AX281" s="12" t="s">
        <v>94</v>
      </c>
      <c r="AY281" s="152" t="s">
        <v>183</v>
      </c>
    </row>
    <row r="282" spans="2:65" s="1" customFormat="1" ht="16.5" customHeight="1">
      <c r="B282" s="33"/>
      <c r="C282" s="137" t="s">
        <v>361</v>
      </c>
      <c r="D282" s="137" t="s">
        <v>185</v>
      </c>
      <c r="E282" s="138" t="s">
        <v>723</v>
      </c>
      <c r="F282" s="139" t="s">
        <v>724</v>
      </c>
      <c r="G282" s="140" t="s">
        <v>514</v>
      </c>
      <c r="H282" s="141">
        <v>107.2</v>
      </c>
      <c r="I282" s="142"/>
      <c r="J282" s="143">
        <f>ROUND(I282*H282,2)</f>
        <v>0</v>
      </c>
      <c r="K282" s="139" t="s">
        <v>189</v>
      </c>
      <c r="L282" s="33"/>
      <c r="M282" s="144" t="s">
        <v>1</v>
      </c>
      <c r="N282" s="145" t="s">
        <v>52</v>
      </c>
      <c r="P282" s="146">
        <f>O282*H282</f>
        <v>0</v>
      </c>
      <c r="Q282" s="146">
        <v>0</v>
      </c>
      <c r="R282" s="146">
        <f>Q282*H282</f>
        <v>0</v>
      </c>
      <c r="S282" s="146">
        <v>0</v>
      </c>
      <c r="T282" s="147">
        <f>S282*H282</f>
        <v>0</v>
      </c>
      <c r="AR282" s="148" t="s">
        <v>190</v>
      </c>
      <c r="AT282" s="148" t="s">
        <v>185</v>
      </c>
      <c r="AU282" s="148" t="s">
        <v>96</v>
      </c>
      <c r="AY282" s="17" t="s">
        <v>183</v>
      </c>
      <c r="BE282" s="149">
        <f>IF(N282="základní",J282,0)</f>
        <v>0</v>
      </c>
      <c r="BF282" s="149">
        <f>IF(N282="snížená",J282,0)</f>
        <v>0</v>
      </c>
      <c r="BG282" s="149">
        <f>IF(N282="zákl. přenesená",J282,0)</f>
        <v>0</v>
      </c>
      <c r="BH282" s="149">
        <f>IF(N282="sníž. přenesená",J282,0)</f>
        <v>0</v>
      </c>
      <c r="BI282" s="149">
        <f>IF(N282="nulová",J282,0)</f>
        <v>0</v>
      </c>
      <c r="BJ282" s="17" t="s">
        <v>94</v>
      </c>
      <c r="BK282" s="149">
        <f>ROUND(I282*H282,2)</f>
        <v>0</v>
      </c>
      <c r="BL282" s="17" t="s">
        <v>190</v>
      </c>
      <c r="BM282" s="148" t="s">
        <v>791</v>
      </c>
    </row>
    <row r="283" spans="2:65" s="12" customFormat="1" ht="11.25">
      <c r="B283" s="150"/>
      <c r="D283" s="151" t="s">
        <v>192</v>
      </c>
      <c r="E283" s="152" t="s">
        <v>1</v>
      </c>
      <c r="F283" s="153" t="s">
        <v>612</v>
      </c>
      <c r="H283" s="154">
        <v>107.2</v>
      </c>
      <c r="I283" s="155"/>
      <c r="L283" s="150"/>
      <c r="M283" s="156"/>
      <c r="T283" s="157"/>
      <c r="AT283" s="152" t="s">
        <v>192</v>
      </c>
      <c r="AU283" s="152" t="s">
        <v>96</v>
      </c>
      <c r="AV283" s="12" t="s">
        <v>96</v>
      </c>
      <c r="AW283" s="12" t="s">
        <v>42</v>
      </c>
      <c r="AX283" s="12" t="s">
        <v>94</v>
      </c>
      <c r="AY283" s="152" t="s">
        <v>183</v>
      </c>
    </row>
    <row r="284" spans="2:65" s="11" customFormat="1" ht="22.9" customHeight="1">
      <c r="B284" s="125"/>
      <c r="D284" s="126" t="s">
        <v>86</v>
      </c>
      <c r="E284" s="135" t="s">
        <v>216</v>
      </c>
      <c r="F284" s="135" t="s">
        <v>792</v>
      </c>
      <c r="I284" s="128"/>
      <c r="J284" s="136">
        <f>BK284</f>
        <v>0</v>
      </c>
      <c r="L284" s="125"/>
      <c r="M284" s="130"/>
      <c r="P284" s="131">
        <f>SUM(P285:P414)</f>
        <v>0</v>
      </c>
      <c r="R284" s="131">
        <f>SUM(R285:R414)</f>
        <v>290.86652800000002</v>
      </c>
      <c r="T284" s="132">
        <f>SUM(T285:T414)</f>
        <v>0</v>
      </c>
      <c r="AR284" s="126" t="s">
        <v>94</v>
      </c>
      <c r="AT284" s="133" t="s">
        <v>86</v>
      </c>
      <c r="AU284" s="133" t="s">
        <v>94</v>
      </c>
      <c r="AY284" s="126" t="s">
        <v>183</v>
      </c>
      <c r="BK284" s="134">
        <f>SUM(BK285:BK414)</f>
        <v>0</v>
      </c>
    </row>
    <row r="285" spans="2:65" s="1" customFormat="1" ht="16.5" customHeight="1">
      <c r="B285" s="33"/>
      <c r="C285" s="137" t="s">
        <v>365</v>
      </c>
      <c r="D285" s="137" t="s">
        <v>185</v>
      </c>
      <c r="E285" s="138" t="s">
        <v>793</v>
      </c>
      <c r="F285" s="139" t="s">
        <v>794</v>
      </c>
      <c r="G285" s="140" t="s">
        <v>188</v>
      </c>
      <c r="H285" s="141">
        <v>1.4</v>
      </c>
      <c r="I285" s="142"/>
      <c r="J285" s="143">
        <f>ROUND(I285*H285,2)</f>
        <v>0</v>
      </c>
      <c r="K285" s="139" t="s">
        <v>189</v>
      </c>
      <c r="L285" s="33"/>
      <c r="M285" s="144" t="s">
        <v>1</v>
      </c>
      <c r="N285" s="145" t="s">
        <v>52</v>
      </c>
      <c r="P285" s="146">
        <f>O285*H285</f>
        <v>0</v>
      </c>
      <c r="Q285" s="146">
        <v>0.19800000000000001</v>
      </c>
      <c r="R285" s="146">
        <f>Q285*H285</f>
        <v>0.2772</v>
      </c>
      <c r="S285" s="146">
        <v>0</v>
      </c>
      <c r="T285" s="147">
        <f>S285*H285</f>
        <v>0</v>
      </c>
      <c r="AR285" s="148" t="s">
        <v>190</v>
      </c>
      <c r="AT285" s="148" t="s">
        <v>185</v>
      </c>
      <c r="AU285" s="148" t="s">
        <v>96</v>
      </c>
      <c r="AY285" s="17" t="s">
        <v>183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94</v>
      </c>
      <c r="BK285" s="149">
        <f>ROUND(I285*H285,2)</f>
        <v>0</v>
      </c>
      <c r="BL285" s="17" t="s">
        <v>190</v>
      </c>
      <c r="BM285" s="148" t="s">
        <v>418</v>
      </c>
    </row>
    <row r="286" spans="2:65" s="13" customFormat="1" ht="11.25">
      <c r="B286" s="158"/>
      <c r="D286" s="151" t="s">
        <v>192</v>
      </c>
      <c r="E286" s="159" t="s">
        <v>1</v>
      </c>
      <c r="F286" s="160" t="s">
        <v>795</v>
      </c>
      <c r="H286" s="159" t="s">
        <v>1</v>
      </c>
      <c r="I286" s="161"/>
      <c r="L286" s="158"/>
      <c r="M286" s="162"/>
      <c r="T286" s="163"/>
      <c r="AT286" s="159" t="s">
        <v>192</v>
      </c>
      <c r="AU286" s="159" t="s">
        <v>96</v>
      </c>
      <c r="AV286" s="13" t="s">
        <v>94</v>
      </c>
      <c r="AW286" s="13" t="s">
        <v>42</v>
      </c>
      <c r="AX286" s="13" t="s">
        <v>87</v>
      </c>
      <c r="AY286" s="159" t="s">
        <v>183</v>
      </c>
    </row>
    <row r="287" spans="2:65" s="12" customFormat="1" ht="11.25">
      <c r="B287" s="150"/>
      <c r="D287" s="151" t="s">
        <v>192</v>
      </c>
      <c r="E287" s="152" t="s">
        <v>1</v>
      </c>
      <c r="F287" s="153" t="s">
        <v>796</v>
      </c>
      <c r="H287" s="154">
        <v>1.4</v>
      </c>
      <c r="I287" s="155"/>
      <c r="L287" s="150"/>
      <c r="M287" s="156"/>
      <c r="T287" s="157"/>
      <c r="AT287" s="152" t="s">
        <v>192</v>
      </c>
      <c r="AU287" s="152" t="s">
        <v>96</v>
      </c>
      <c r="AV287" s="12" t="s">
        <v>96</v>
      </c>
      <c r="AW287" s="12" t="s">
        <v>42</v>
      </c>
      <c r="AX287" s="12" t="s">
        <v>87</v>
      </c>
      <c r="AY287" s="152" t="s">
        <v>183</v>
      </c>
    </row>
    <row r="288" spans="2:65" s="15" customFormat="1" ht="11.25">
      <c r="B288" s="190"/>
      <c r="D288" s="151" t="s">
        <v>192</v>
      </c>
      <c r="E288" s="191" t="s">
        <v>1</v>
      </c>
      <c r="F288" s="192" t="s">
        <v>636</v>
      </c>
      <c r="H288" s="193">
        <v>1.4</v>
      </c>
      <c r="I288" s="194"/>
      <c r="L288" s="190"/>
      <c r="M288" s="195"/>
      <c r="T288" s="196"/>
      <c r="AT288" s="191" t="s">
        <v>192</v>
      </c>
      <c r="AU288" s="191" t="s">
        <v>96</v>
      </c>
      <c r="AV288" s="15" t="s">
        <v>190</v>
      </c>
      <c r="AW288" s="15" t="s">
        <v>42</v>
      </c>
      <c r="AX288" s="15" t="s">
        <v>94</v>
      </c>
      <c r="AY288" s="191" t="s">
        <v>183</v>
      </c>
    </row>
    <row r="289" spans="2:65" s="1" customFormat="1" ht="16.5" customHeight="1">
      <c r="B289" s="33"/>
      <c r="C289" s="137" t="s">
        <v>369</v>
      </c>
      <c r="D289" s="137" t="s">
        <v>185</v>
      </c>
      <c r="E289" s="138" t="s">
        <v>797</v>
      </c>
      <c r="F289" s="139" t="s">
        <v>798</v>
      </c>
      <c r="G289" s="140" t="s">
        <v>188</v>
      </c>
      <c r="H289" s="141">
        <v>134</v>
      </c>
      <c r="I289" s="142"/>
      <c r="J289" s="143">
        <f>ROUND(I289*H289,2)</f>
        <v>0</v>
      </c>
      <c r="K289" s="139" t="s">
        <v>189</v>
      </c>
      <c r="L289" s="33"/>
      <c r="M289" s="144" t="s">
        <v>1</v>
      </c>
      <c r="N289" s="145" t="s">
        <v>52</v>
      </c>
      <c r="P289" s="146">
        <f>O289*H289</f>
        <v>0</v>
      </c>
      <c r="Q289" s="146">
        <v>0</v>
      </c>
      <c r="R289" s="146">
        <f>Q289*H289</f>
        <v>0</v>
      </c>
      <c r="S289" s="146">
        <v>0</v>
      </c>
      <c r="T289" s="147">
        <f>S289*H289</f>
        <v>0</v>
      </c>
      <c r="AR289" s="148" t="s">
        <v>190</v>
      </c>
      <c r="AT289" s="148" t="s">
        <v>185</v>
      </c>
      <c r="AU289" s="148" t="s">
        <v>96</v>
      </c>
      <c r="AY289" s="17" t="s">
        <v>183</v>
      </c>
      <c r="BE289" s="149">
        <f>IF(N289="základní",J289,0)</f>
        <v>0</v>
      </c>
      <c r="BF289" s="149">
        <f>IF(N289="snížená",J289,0)</f>
        <v>0</v>
      </c>
      <c r="BG289" s="149">
        <f>IF(N289="zákl. přenesená",J289,0)</f>
        <v>0</v>
      </c>
      <c r="BH289" s="149">
        <f>IF(N289="sníž. přenesená",J289,0)</f>
        <v>0</v>
      </c>
      <c r="BI289" s="149">
        <f>IF(N289="nulová",J289,0)</f>
        <v>0</v>
      </c>
      <c r="BJ289" s="17" t="s">
        <v>94</v>
      </c>
      <c r="BK289" s="149">
        <f>ROUND(I289*H289,2)</f>
        <v>0</v>
      </c>
      <c r="BL289" s="17" t="s">
        <v>190</v>
      </c>
      <c r="BM289" s="148" t="s">
        <v>428</v>
      </c>
    </row>
    <row r="290" spans="2:65" s="13" customFormat="1" ht="11.25">
      <c r="B290" s="158"/>
      <c r="D290" s="151" t="s">
        <v>192</v>
      </c>
      <c r="E290" s="159" t="s">
        <v>1</v>
      </c>
      <c r="F290" s="160" t="s">
        <v>799</v>
      </c>
      <c r="H290" s="159" t="s">
        <v>1</v>
      </c>
      <c r="I290" s="161"/>
      <c r="L290" s="158"/>
      <c r="M290" s="162"/>
      <c r="T290" s="163"/>
      <c r="AT290" s="159" t="s">
        <v>192</v>
      </c>
      <c r="AU290" s="159" t="s">
        <v>96</v>
      </c>
      <c r="AV290" s="13" t="s">
        <v>94</v>
      </c>
      <c r="AW290" s="13" t="s">
        <v>42</v>
      </c>
      <c r="AX290" s="13" t="s">
        <v>87</v>
      </c>
      <c r="AY290" s="159" t="s">
        <v>183</v>
      </c>
    </row>
    <row r="291" spans="2:65" s="13" customFormat="1" ht="11.25">
      <c r="B291" s="158"/>
      <c r="D291" s="151" t="s">
        <v>192</v>
      </c>
      <c r="E291" s="159" t="s">
        <v>1</v>
      </c>
      <c r="F291" s="160" t="s">
        <v>800</v>
      </c>
      <c r="H291" s="159" t="s">
        <v>1</v>
      </c>
      <c r="I291" s="161"/>
      <c r="L291" s="158"/>
      <c r="M291" s="162"/>
      <c r="T291" s="163"/>
      <c r="AT291" s="159" t="s">
        <v>192</v>
      </c>
      <c r="AU291" s="159" t="s">
        <v>96</v>
      </c>
      <c r="AV291" s="13" t="s">
        <v>94</v>
      </c>
      <c r="AW291" s="13" t="s">
        <v>42</v>
      </c>
      <c r="AX291" s="13" t="s">
        <v>87</v>
      </c>
      <c r="AY291" s="159" t="s">
        <v>183</v>
      </c>
    </row>
    <row r="292" spans="2:65" s="13" customFormat="1" ht="11.25">
      <c r="B292" s="158"/>
      <c r="D292" s="151" t="s">
        <v>192</v>
      </c>
      <c r="E292" s="159" t="s">
        <v>1</v>
      </c>
      <c r="F292" s="160" t="s">
        <v>801</v>
      </c>
      <c r="H292" s="159" t="s">
        <v>1</v>
      </c>
      <c r="I292" s="161"/>
      <c r="L292" s="158"/>
      <c r="M292" s="162"/>
      <c r="T292" s="163"/>
      <c r="AT292" s="159" t="s">
        <v>192</v>
      </c>
      <c r="AU292" s="159" t="s">
        <v>96</v>
      </c>
      <c r="AV292" s="13" t="s">
        <v>94</v>
      </c>
      <c r="AW292" s="13" t="s">
        <v>42</v>
      </c>
      <c r="AX292" s="13" t="s">
        <v>87</v>
      </c>
      <c r="AY292" s="159" t="s">
        <v>183</v>
      </c>
    </row>
    <row r="293" spans="2:65" s="13" customFormat="1" ht="11.25">
      <c r="B293" s="158"/>
      <c r="D293" s="151" t="s">
        <v>192</v>
      </c>
      <c r="E293" s="159" t="s">
        <v>1</v>
      </c>
      <c r="F293" s="160" t="s">
        <v>802</v>
      </c>
      <c r="H293" s="159" t="s">
        <v>1</v>
      </c>
      <c r="I293" s="161"/>
      <c r="L293" s="158"/>
      <c r="M293" s="162"/>
      <c r="T293" s="163"/>
      <c r="AT293" s="159" t="s">
        <v>192</v>
      </c>
      <c r="AU293" s="159" t="s">
        <v>96</v>
      </c>
      <c r="AV293" s="13" t="s">
        <v>94</v>
      </c>
      <c r="AW293" s="13" t="s">
        <v>42</v>
      </c>
      <c r="AX293" s="13" t="s">
        <v>87</v>
      </c>
      <c r="AY293" s="159" t="s">
        <v>183</v>
      </c>
    </row>
    <row r="294" spans="2:65" s="12" customFormat="1" ht="11.25">
      <c r="B294" s="150"/>
      <c r="D294" s="151" t="s">
        <v>192</v>
      </c>
      <c r="E294" s="152" t="s">
        <v>1</v>
      </c>
      <c r="F294" s="153" t="s">
        <v>742</v>
      </c>
      <c r="H294" s="154">
        <v>134</v>
      </c>
      <c r="I294" s="155"/>
      <c r="L294" s="150"/>
      <c r="M294" s="156"/>
      <c r="T294" s="157"/>
      <c r="AT294" s="152" t="s">
        <v>192</v>
      </c>
      <c r="AU294" s="152" t="s">
        <v>96</v>
      </c>
      <c r="AV294" s="12" t="s">
        <v>96</v>
      </c>
      <c r="AW294" s="12" t="s">
        <v>42</v>
      </c>
      <c r="AX294" s="12" t="s">
        <v>87</v>
      </c>
      <c r="AY294" s="152" t="s">
        <v>183</v>
      </c>
    </row>
    <row r="295" spans="2:65" s="15" customFormat="1" ht="11.25">
      <c r="B295" s="190"/>
      <c r="D295" s="151" t="s">
        <v>192</v>
      </c>
      <c r="E295" s="191" t="s">
        <v>1</v>
      </c>
      <c r="F295" s="192" t="s">
        <v>636</v>
      </c>
      <c r="H295" s="193">
        <v>134</v>
      </c>
      <c r="I295" s="194"/>
      <c r="L295" s="190"/>
      <c r="M295" s="195"/>
      <c r="T295" s="196"/>
      <c r="AT295" s="191" t="s">
        <v>192</v>
      </c>
      <c r="AU295" s="191" t="s">
        <v>96</v>
      </c>
      <c r="AV295" s="15" t="s">
        <v>190</v>
      </c>
      <c r="AW295" s="15" t="s">
        <v>42</v>
      </c>
      <c r="AX295" s="15" t="s">
        <v>94</v>
      </c>
      <c r="AY295" s="191" t="s">
        <v>183</v>
      </c>
    </row>
    <row r="296" spans="2:65" s="1" customFormat="1" ht="16.5" customHeight="1">
      <c r="B296" s="33"/>
      <c r="C296" s="137" t="s">
        <v>374</v>
      </c>
      <c r="D296" s="137" t="s">
        <v>185</v>
      </c>
      <c r="E296" s="138" t="s">
        <v>803</v>
      </c>
      <c r="F296" s="139" t="s">
        <v>804</v>
      </c>
      <c r="G296" s="140" t="s">
        <v>188</v>
      </c>
      <c r="H296" s="141">
        <v>7</v>
      </c>
      <c r="I296" s="142"/>
      <c r="J296" s="143">
        <f>ROUND(I296*H296,2)</f>
        <v>0</v>
      </c>
      <c r="K296" s="139" t="s">
        <v>189</v>
      </c>
      <c r="L296" s="33"/>
      <c r="M296" s="144" t="s">
        <v>1</v>
      </c>
      <c r="N296" s="145" t="s">
        <v>52</v>
      </c>
      <c r="P296" s="146">
        <f>O296*H296</f>
        <v>0</v>
      </c>
      <c r="Q296" s="146">
        <v>0.23</v>
      </c>
      <c r="R296" s="146">
        <f>Q296*H296</f>
        <v>1.61</v>
      </c>
      <c r="S296" s="146">
        <v>0</v>
      </c>
      <c r="T296" s="147">
        <f>S296*H296</f>
        <v>0</v>
      </c>
      <c r="AR296" s="148" t="s">
        <v>190</v>
      </c>
      <c r="AT296" s="148" t="s">
        <v>185</v>
      </c>
      <c r="AU296" s="148" t="s">
        <v>96</v>
      </c>
      <c r="AY296" s="17" t="s">
        <v>183</v>
      </c>
      <c r="BE296" s="149">
        <f>IF(N296="základní",J296,0)</f>
        <v>0</v>
      </c>
      <c r="BF296" s="149">
        <f>IF(N296="snížená",J296,0)</f>
        <v>0</v>
      </c>
      <c r="BG296" s="149">
        <f>IF(N296="zákl. přenesená",J296,0)</f>
        <v>0</v>
      </c>
      <c r="BH296" s="149">
        <f>IF(N296="sníž. přenesená",J296,0)</f>
        <v>0</v>
      </c>
      <c r="BI296" s="149">
        <f>IF(N296="nulová",J296,0)</f>
        <v>0</v>
      </c>
      <c r="BJ296" s="17" t="s">
        <v>94</v>
      </c>
      <c r="BK296" s="149">
        <f>ROUND(I296*H296,2)</f>
        <v>0</v>
      </c>
      <c r="BL296" s="17" t="s">
        <v>190</v>
      </c>
      <c r="BM296" s="148" t="s">
        <v>438</v>
      </c>
    </row>
    <row r="297" spans="2:65" s="13" customFormat="1" ht="11.25">
      <c r="B297" s="158"/>
      <c r="D297" s="151" t="s">
        <v>192</v>
      </c>
      <c r="E297" s="159" t="s">
        <v>1</v>
      </c>
      <c r="F297" s="160" t="s">
        <v>805</v>
      </c>
      <c r="H297" s="159" t="s">
        <v>1</v>
      </c>
      <c r="I297" s="161"/>
      <c r="L297" s="158"/>
      <c r="M297" s="162"/>
      <c r="T297" s="163"/>
      <c r="AT297" s="159" t="s">
        <v>192</v>
      </c>
      <c r="AU297" s="159" t="s">
        <v>96</v>
      </c>
      <c r="AV297" s="13" t="s">
        <v>94</v>
      </c>
      <c r="AW297" s="13" t="s">
        <v>42</v>
      </c>
      <c r="AX297" s="13" t="s">
        <v>87</v>
      </c>
      <c r="AY297" s="159" t="s">
        <v>183</v>
      </c>
    </row>
    <row r="298" spans="2:65" s="12" customFormat="1" ht="11.25">
      <c r="B298" s="150"/>
      <c r="D298" s="151" t="s">
        <v>192</v>
      </c>
      <c r="E298" s="152" t="s">
        <v>1</v>
      </c>
      <c r="F298" s="153" t="s">
        <v>806</v>
      </c>
      <c r="H298" s="154">
        <v>7</v>
      </c>
      <c r="I298" s="155"/>
      <c r="L298" s="150"/>
      <c r="M298" s="156"/>
      <c r="T298" s="157"/>
      <c r="AT298" s="152" t="s">
        <v>192</v>
      </c>
      <c r="AU298" s="152" t="s">
        <v>96</v>
      </c>
      <c r="AV298" s="12" t="s">
        <v>96</v>
      </c>
      <c r="AW298" s="12" t="s">
        <v>42</v>
      </c>
      <c r="AX298" s="12" t="s">
        <v>87</v>
      </c>
      <c r="AY298" s="152" t="s">
        <v>183</v>
      </c>
    </row>
    <row r="299" spans="2:65" s="15" customFormat="1" ht="11.25">
      <c r="B299" s="190"/>
      <c r="D299" s="151" t="s">
        <v>192</v>
      </c>
      <c r="E299" s="191" t="s">
        <v>1</v>
      </c>
      <c r="F299" s="192" t="s">
        <v>636</v>
      </c>
      <c r="H299" s="193">
        <v>7</v>
      </c>
      <c r="I299" s="194"/>
      <c r="L299" s="190"/>
      <c r="M299" s="195"/>
      <c r="T299" s="196"/>
      <c r="AT299" s="191" t="s">
        <v>192</v>
      </c>
      <c r="AU299" s="191" t="s">
        <v>96</v>
      </c>
      <c r="AV299" s="15" t="s">
        <v>190</v>
      </c>
      <c r="AW299" s="15" t="s">
        <v>42</v>
      </c>
      <c r="AX299" s="15" t="s">
        <v>94</v>
      </c>
      <c r="AY299" s="191" t="s">
        <v>183</v>
      </c>
    </row>
    <row r="300" spans="2:65" s="1" customFormat="1" ht="16.5" customHeight="1">
      <c r="B300" s="33"/>
      <c r="C300" s="137" t="s">
        <v>379</v>
      </c>
      <c r="D300" s="137" t="s">
        <v>185</v>
      </c>
      <c r="E300" s="138" t="s">
        <v>807</v>
      </c>
      <c r="F300" s="139" t="s">
        <v>808</v>
      </c>
      <c r="G300" s="140" t="s">
        <v>188</v>
      </c>
      <c r="H300" s="141">
        <v>178.95</v>
      </c>
      <c r="I300" s="142"/>
      <c r="J300" s="143">
        <f>ROUND(I300*H300,2)</f>
        <v>0</v>
      </c>
      <c r="K300" s="139" t="s">
        <v>189</v>
      </c>
      <c r="L300" s="33"/>
      <c r="M300" s="144" t="s">
        <v>1</v>
      </c>
      <c r="N300" s="145" t="s">
        <v>52</v>
      </c>
      <c r="P300" s="146">
        <f>O300*H300</f>
        <v>0</v>
      </c>
      <c r="Q300" s="146">
        <v>0.34499999999999997</v>
      </c>
      <c r="R300" s="146">
        <f>Q300*H300</f>
        <v>61.737749999999991</v>
      </c>
      <c r="S300" s="146">
        <v>0</v>
      </c>
      <c r="T300" s="147">
        <f>S300*H300</f>
        <v>0</v>
      </c>
      <c r="AR300" s="148" t="s">
        <v>190</v>
      </c>
      <c r="AT300" s="148" t="s">
        <v>185</v>
      </c>
      <c r="AU300" s="148" t="s">
        <v>96</v>
      </c>
      <c r="AY300" s="17" t="s">
        <v>183</v>
      </c>
      <c r="BE300" s="149">
        <f>IF(N300="základní",J300,0)</f>
        <v>0</v>
      </c>
      <c r="BF300" s="149">
        <f>IF(N300="snížená",J300,0)</f>
        <v>0</v>
      </c>
      <c r="BG300" s="149">
        <f>IF(N300="zákl. přenesená",J300,0)</f>
        <v>0</v>
      </c>
      <c r="BH300" s="149">
        <f>IF(N300="sníž. přenesená",J300,0)</f>
        <v>0</v>
      </c>
      <c r="BI300" s="149">
        <f>IF(N300="nulová",J300,0)</f>
        <v>0</v>
      </c>
      <c r="BJ300" s="17" t="s">
        <v>94</v>
      </c>
      <c r="BK300" s="149">
        <f>ROUND(I300*H300,2)</f>
        <v>0</v>
      </c>
      <c r="BL300" s="17" t="s">
        <v>190</v>
      </c>
      <c r="BM300" s="148" t="s">
        <v>809</v>
      </c>
    </row>
    <row r="301" spans="2:65" s="13" customFormat="1" ht="11.25">
      <c r="B301" s="158"/>
      <c r="D301" s="151" t="s">
        <v>192</v>
      </c>
      <c r="E301" s="159" t="s">
        <v>1</v>
      </c>
      <c r="F301" s="160" t="s">
        <v>810</v>
      </c>
      <c r="H301" s="159" t="s">
        <v>1</v>
      </c>
      <c r="I301" s="161"/>
      <c r="L301" s="158"/>
      <c r="M301" s="162"/>
      <c r="T301" s="163"/>
      <c r="AT301" s="159" t="s">
        <v>192</v>
      </c>
      <c r="AU301" s="159" t="s">
        <v>96</v>
      </c>
      <c r="AV301" s="13" t="s">
        <v>94</v>
      </c>
      <c r="AW301" s="13" t="s">
        <v>42</v>
      </c>
      <c r="AX301" s="13" t="s">
        <v>87</v>
      </c>
      <c r="AY301" s="159" t="s">
        <v>183</v>
      </c>
    </row>
    <row r="302" spans="2:65" s="12" customFormat="1" ht="11.25">
      <c r="B302" s="150"/>
      <c r="D302" s="151" t="s">
        <v>192</v>
      </c>
      <c r="E302" s="152" t="s">
        <v>1</v>
      </c>
      <c r="F302" s="153" t="s">
        <v>811</v>
      </c>
      <c r="H302" s="154">
        <v>47.8</v>
      </c>
      <c r="I302" s="155"/>
      <c r="L302" s="150"/>
      <c r="M302" s="156"/>
      <c r="T302" s="157"/>
      <c r="AT302" s="152" t="s">
        <v>192</v>
      </c>
      <c r="AU302" s="152" t="s">
        <v>96</v>
      </c>
      <c r="AV302" s="12" t="s">
        <v>96</v>
      </c>
      <c r="AW302" s="12" t="s">
        <v>42</v>
      </c>
      <c r="AX302" s="12" t="s">
        <v>87</v>
      </c>
      <c r="AY302" s="152" t="s">
        <v>183</v>
      </c>
    </row>
    <row r="303" spans="2:65" s="13" customFormat="1" ht="11.25">
      <c r="B303" s="158"/>
      <c r="D303" s="151" t="s">
        <v>192</v>
      </c>
      <c r="E303" s="159" t="s">
        <v>1</v>
      </c>
      <c r="F303" s="160" t="s">
        <v>812</v>
      </c>
      <c r="H303" s="159" t="s">
        <v>1</v>
      </c>
      <c r="I303" s="161"/>
      <c r="L303" s="158"/>
      <c r="M303" s="162"/>
      <c r="T303" s="163"/>
      <c r="AT303" s="159" t="s">
        <v>192</v>
      </c>
      <c r="AU303" s="159" t="s">
        <v>96</v>
      </c>
      <c r="AV303" s="13" t="s">
        <v>94</v>
      </c>
      <c r="AW303" s="13" t="s">
        <v>42</v>
      </c>
      <c r="AX303" s="13" t="s">
        <v>87</v>
      </c>
      <c r="AY303" s="159" t="s">
        <v>183</v>
      </c>
    </row>
    <row r="304" spans="2:65" s="12" customFormat="1" ht="11.25">
      <c r="B304" s="150"/>
      <c r="D304" s="151" t="s">
        <v>192</v>
      </c>
      <c r="E304" s="152" t="s">
        <v>1</v>
      </c>
      <c r="F304" s="153" t="s">
        <v>813</v>
      </c>
      <c r="H304" s="154">
        <v>131.15</v>
      </c>
      <c r="I304" s="155"/>
      <c r="L304" s="150"/>
      <c r="M304" s="156"/>
      <c r="T304" s="157"/>
      <c r="AT304" s="152" t="s">
        <v>192</v>
      </c>
      <c r="AU304" s="152" t="s">
        <v>96</v>
      </c>
      <c r="AV304" s="12" t="s">
        <v>96</v>
      </c>
      <c r="AW304" s="12" t="s">
        <v>42</v>
      </c>
      <c r="AX304" s="12" t="s">
        <v>87</v>
      </c>
      <c r="AY304" s="152" t="s">
        <v>183</v>
      </c>
    </row>
    <row r="305" spans="2:65" s="15" customFormat="1" ht="11.25">
      <c r="B305" s="190"/>
      <c r="D305" s="151" t="s">
        <v>192</v>
      </c>
      <c r="E305" s="191" t="s">
        <v>1</v>
      </c>
      <c r="F305" s="192" t="s">
        <v>694</v>
      </c>
      <c r="H305" s="193">
        <v>178.95</v>
      </c>
      <c r="I305" s="194"/>
      <c r="L305" s="190"/>
      <c r="M305" s="195"/>
      <c r="T305" s="196"/>
      <c r="AT305" s="191" t="s">
        <v>192</v>
      </c>
      <c r="AU305" s="191" t="s">
        <v>96</v>
      </c>
      <c r="AV305" s="15" t="s">
        <v>190</v>
      </c>
      <c r="AW305" s="15" t="s">
        <v>42</v>
      </c>
      <c r="AX305" s="15" t="s">
        <v>94</v>
      </c>
      <c r="AY305" s="191" t="s">
        <v>183</v>
      </c>
    </row>
    <row r="306" spans="2:65" s="1" customFormat="1" ht="16.5" customHeight="1">
      <c r="B306" s="33"/>
      <c r="C306" s="137" t="s">
        <v>384</v>
      </c>
      <c r="D306" s="137" t="s">
        <v>185</v>
      </c>
      <c r="E306" s="138" t="s">
        <v>814</v>
      </c>
      <c r="F306" s="139" t="s">
        <v>815</v>
      </c>
      <c r="G306" s="140" t="s">
        <v>188</v>
      </c>
      <c r="H306" s="141">
        <v>601.4</v>
      </c>
      <c r="I306" s="142"/>
      <c r="J306" s="143">
        <f>ROUND(I306*H306,2)</f>
        <v>0</v>
      </c>
      <c r="K306" s="139" t="s">
        <v>189</v>
      </c>
      <c r="L306" s="33"/>
      <c r="M306" s="144" t="s">
        <v>1</v>
      </c>
      <c r="N306" s="145" t="s">
        <v>52</v>
      </c>
      <c r="P306" s="146">
        <f>O306*H306</f>
        <v>0</v>
      </c>
      <c r="Q306" s="146">
        <v>0</v>
      </c>
      <c r="R306" s="146">
        <f>Q306*H306</f>
        <v>0</v>
      </c>
      <c r="S306" s="146">
        <v>0</v>
      </c>
      <c r="T306" s="147">
        <f>S306*H306</f>
        <v>0</v>
      </c>
      <c r="AR306" s="148" t="s">
        <v>190</v>
      </c>
      <c r="AT306" s="148" t="s">
        <v>185</v>
      </c>
      <c r="AU306" s="148" t="s">
        <v>96</v>
      </c>
      <c r="AY306" s="17" t="s">
        <v>183</v>
      </c>
      <c r="BE306" s="149">
        <f>IF(N306="základní",J306,0)</f>
        <v>0</v>
      </c>
      <c r="BF306" s="149">
        <f>IF(N306="snížená",J306,0)</f>
        <v>0</v>
      </c>
      <c r="BG306" s="149">
        <f>IF(N306="zákl. přenesená",J306,0)</f>
        <v>0</v>
      </c>
      <c r="BH306" s="149">
        <f>IF(N306="sníž. přenesená",J306,0)</f>
        <v>0</v>
      </c>
      <c r="BI306" s="149">
        <f>IF(N306="nulová",J306,0)</f>
        <v>0</v>
      </c>
      <c r="BJ306" s="17" t="s">
        <v>94</v>
      </c>
      <c r="BK306" s="149">
        <f>ROUND(I306*H306,2)</f>
        <v>0</v>
      </c>
      <c r="BL306" s="17" t="s">
        <v>190</v>
      </c>
      <c r="BM306" s="148" t="s">
        <v>447</v>
      </c>
    </row>
    <row r="307" spans="2:65" s="13" customFormat="1" ht="11.25">
      <c r="B307" s="158"/>
      <c r="D307" s="151" t="s">
        <v>192</v>
      </c>
      <c r="E307" s="159" t="s">
        <v>1</v>
      </c>
      <c r="F307" s="160" t="s">
        <v>816</v>
      </c>
      <c r="H307" s="159" t="s">
        <v>1</v>
      </c>
      <c r="I307" s="161"/>
      <c r="L307" s="158"/>
      <c r="M307" s="162"/>
      <c r="T307" s="163"/>
      <c r="AT307" s="159" t="s">
        <v>192</v>
      </c>
      <c r="AU307" s="159" t="s">
        <v>96</v>
      </c>
      <c r="AV307" s="13" t="s">
        <v>94</v>
      </c>
      <c r="AW307" s="13" t="s">
        <v>42</v>
      </c>
      <c r="AX307" s="13" t="s">
        <v>87</v>
      </c>
      <c r="AY307" s="159" t="s">
        <v>183</v>
      </c>
    </row>
    <row r="308" spans="2:65" s="12" customFormat="1" ht="11.25">
      <c r="B308" s="150"/>
      <c r="D308" s="151" t="s">
        <v>192</v>
      </c>
      <c r="E308" s="152" t="s">
        <v>1</v>
      </c>
      <c r="F308" s="153" t="s">
        <v>817</v>
      </c>
      <c r="H308" s="154">
        <v>448.4</v>
      </c>
      <c r="I308" s="155"/>
      <c r="L308" s="150"/>
      <c r="M308" s="156"/>
      <c r="T308" s="157"/>
      <c r="AT308" s="152" t="s">
        <v>192</v>
      </c>
      <c r="AU308" s="152" t="s">
        <v>96</v>
      </c>
      <c r="AV308" s="12" t="s">
        <v>96</v>
      </c>
      <c r="AW308" s="12" t="s">
        <v>42</v>
      </c>
      <c r="AX308" s="12" t="s">
        <v>87</v>
      </c>
      <c r="AY308" s="152" t="s">
        <v>183</v>
      </c>
    </row>
    <row r="309" spans="2:65" s="13" customFormat="1" ht="11.25">
      <c r="B309" s="158"/>
      <c r="D309" s="151" t="s">
        <v>192</v>
      </c>
      <c r="E309" s="159" t="s">
        <v>1</v>
      </c>
      <c r="F309" s="160" t="s">
        <v>818</v>
      </c>
      <c r="H309" s="159" t="s">
        <v>1</v>
      </c>
      <c r="I309" s="161"/>
      <c r="L309" s="158"/>
      <c r="M309" s="162"/>
      <c r="T309" s="163"/>
      <c r="AT309" s="159" t="s">
        <v>192</v>
      </c>
      <c r="AU309" s="159" t="s">
        <v>96</v>
      </c>
      <c r="AV309" s="13" t="s">
        <v>94</v>
      </c>
      <c r="AW309" s="13" t="s">
        <v>42</v>
      </c>
      <c r="AX309" s="13" t="s">
        <v>87</v>
      </c>
      <c r="AY309" s="159" t="s">
        <v>183</v>
      </c>
    </row>
    <row r="310" spans="2:65" s="12" customFormat="1" ht="11.25">
      <c r="B310" s="150"/>
      <c r="D310" s="151" t="s">
        <v>192</v>
      </c>
      <c r="E310" s="152" t="s">
        <v>1</v>
      </c>
      <c r="F310" s="153" t="s">
        <v>819</v>
      </c>
      <c r="H310" s="154">
        <v>153</v>
      </c>
      <c r="I310" s="155"/>
      <c r="L310" s="150"/>
      <c r="M310" s="156"/>
      <c r="T310" s="157"/>
      <c r="AT310" s="152" t="s">
        <v>192</v>
      </c>
      <c r="AU310" s="152" t="s">
        <v>96</v>
      </c>
      <c r="AV310" s="12" t="s">
        <v>96</v>
      </c>
      <c r="AW310" s="12" t="s">
        <v>42</v>
      </c>
      <c r="AX310" s="12" t="s">
        <v>87</v>
      </c>
      <c r="AY310" s="152" t="s">
        <v>183</v>
      </c>
    </row>
    <row r="311" spans="2:65" s="15" customFormat="1" ht="11.25">
      <c r="B311" s="190"/>
      <c r="D311" s="151" t="s">
        <v>192</v>
      </c>
      <c r="E311" s="191" t="s">
        <v>1</v>
      </c>
      <c r="F311" s="192" t="s">
        <v>694</v>
      </c>
      <c r="H311" s="193">
        <v>601.4</v>
      </c>
      <c r="I311" s="194"/>
      <c r="L311" s="190"/>
      <c r="M311" s="195"/>
      <c r="T311" s="196"/>
      <c r="AT311" s="191" t="s">
        <v>192</v>
      </c>
      <c r="AU311" s="191" t="s">
        <v>96</v>
      </c>
      <c r="AV311" s="15" t="s">
        <v>190</v>
      </c>
      <c r="AW311" s="15" t="s">
        <v>42</v>
      </c>
      <c r="AX311" s="15" t="s">
        <v>94</v>
      </c>
      <c r="AY311" s="191" t="s">
        <v>183</v>
      </c>
    </row>
    <row r="312" spans="2:65" s="1" customFormat="1" ht="16.5" customHeight="1">
      <c r="B312" s="33"/>
      <c r="C312" s="137" t="s">
        <v>388</v>
      </c>
      <c r="D312" s="137" t="s">
        <v>185</v>
      </c>
      <c r="E312" s="138" t="s">
        <v>820</v>
      </c>
      <c r="F312" s="139" t="s">
        <v>821</v>
      </c>
      <c r="G312" s="140" t="s">
        <v>188</v>
      </c>
      <c r="H312" s="141">
        <v>56.6</v>
      </c>
      <c r="I312" s="142"/>
      <c r="J312" s="143">
        <f>ROUND(I312*H312,2)</f>
        <v>0</v>
      </c>
      <c r="K312" s="139" t="s">
        <v>189</v>
      </c>
      <c r="L312" s="33"/>
      <c r="M312" s="144" t="s">
        <v>1</v>
      </c>
      <c r="N312" s="145" t="s">
        <v>52</v>
      </c>
      <c r="P312" s="146">
        <f>O312*H312</f>
        <v>0</v>
      </c>
      <c r="Q312" s="146">
        <v>0.46</v>
      </c>
      <c r="R312" s="146">
        <f>Q312*H312</f>
        <v>26.036000000000001</v>
      </c>
      <c r="S312" s="146">
        <v>0</v>
      </c>
      <c r="T312" s="147">
        <f>S312*H312</f>
        <v>0</v>
      </c>
      <c r="AR312" s="148" t="s">
        <v>190</v>
      </c>
      <c r="AT312" s="148" t="s">
        <v>185</v>
      </c>
      <c r="AU312" s="148" t="s">
        <v>96</v>
      </c>
      <c r="AY312" s="17" t="s">
        <v>183</v>
      </c>
      <c r="BE312" s="149">
        <f>IF(N312="základní",J312,0)</f>
        <v>0</v>
      </c>
      <c r="BF312" s="149">
        <f>IF(N312="snížená",J312,0)</f>
        <v>0</v>
      </c>
      <c r="BG312" s="149">
        <f>IF(N312="zákl. přenesená",J312,0)</f>
        <v>0</v>
      </c>
      <c r="BH312" s="149">
        <f>IF(N312="sníž. přenesená",J312,0)</f>
        <v>0</v>
      </c>
      <c r="BI312" s="149">
        <f>IF(N312="nulová",J312,0)</f>
        <v>0</v>
      </c>
      <c r="BJ312" s="17" t="s">
        <v>94</v>
      </c>
      <c r="BK312" s="149">
        <f>ROUND(I312*H312,2)</f>
        <v>0</v>
      </c>
      <c r="BL312" s="17" t="s">
        <v>190</v>
      </c>
      <c r="BM312" s="148" t="s">
        <v>457</v>
      </c>
    </row>
    <row r="313" spans="2:65" s="13" customFormat="1" ht="11.25">
      <c r="B313" s="158"/>
      <c r="D313" s="151" t="s">
        <v>192</v>
      </c>
      <c r="E313" s="159" t="s">
        <v>1</v>
      </c>
      <c r="F313" s="160" t="s">
        <v>822</v>
      </c>
      <c r="H313" s="159" t="s">
        <v>1</v>
      </c>
      <c r="I313" s="161"/>
      <c r="L313" s="158"/>
      <c r="M313" s="162"/>
      <c r="T313" s="163"/>
      <c r="AT313" s="159" t="s">
        <v>192</v>
      </c>
      <c r="AU313" s="159" t="s">
        <v>96</v>
      </c>
      <c r="AV313" s="13" t="s">
        <v>94</v>
      </c>
      <c r="AW313" s="13" t="s">
        <v>42</v>
      </c>
      <c r="AX313" s="13" t="s">
        <v>87</v>
      </c>
      <c r="AY313" s="159" t="s">
        <v>183</v>
      </c>
    </row>
    <row r="314" spans="2:65" s="13" customFormat="1" ht="11.25">
      <c r="B314" s="158"/>
      <c r="D314" s="151" t="s">
        <v>192</v>
      </c>
      <c r="E314" s="159" t="s">
        <v>1</v>
      </c>
      <c r="F314" s="160" t="s">
        <v>823</v>
      </c>
      <c r="H314" s="159" t="s">
        <v>1</v>
      </c>
      <c r="I314" s="161"/>
      <c r="L314" s="158"/>
      <c r="M314" s="162"/>
      <c r="T314" s="163"/>
      <c r="AT314" s="159" t="s">
        <v>192</v>
      </c>
      <c r="AU314" s="159" t="s">
        <v>96</v>
      </c>
      <c r="AV314" s="13" t="s">
        <v>94</v>
      </c>
      <c r="AW314" s="13" t="s">
        <v>42</v>
      </c>
      <c r="AX314" s="13" t="s">
        <v>87</v>
      </c>
      <c r="AY314" s="159" t="s">
        <v>183</v>
      </c>
    </row>
    <row r="315" spans="2:65" s="12" customFormat="1" ht="11.25">
      <c r="B315" s="150"/>
      <c r="D315" s="151" t="s">
        <v>192</v>
      </c>
      <c r="E315" s="152" t="s">
        <v>1</v>
      </c>
      <c r="F315" s="153" t="s">
        <v>824</v>
      </c>
      <c r="H315" s="154">
        <v>5.5</v>
      </c>
      <c r="I315" s="155"/>
      <c r="L315" s="150"/>
      <c r="M315" s="156"/>
      <c r="T315" s="157"/>
      <c r="AT315" s="152" t="s">
        <v>192</v>
      </c>
      <c r="AU315" s="152" t="s">
        <v>96</v>
      </c>
      <c r="AV315" s="12" t="s">
        <v>96</v>
      </c>
      <c r="AW315" s="12" t="s">
        <v>42</v>
      </c>
      <c r="AX315" s="12" t="s">
        <v>87</v>
      </c>
      <c r="AY315" s="152" t="s">
        <v>183</v>
      </c>
    </row>
    <row r="316" spans="2:65" s="13" customFormat="1" ht="11.25">
      <c r="B316" s="158"/>
      <c r="D316" s="151" t="s">
        <v>192</v>
      </c>
      <c r="E316" s="159" t="s">
        <v>1</v>
      </c>
      <c r="F316" s="160" t="s">
        <v>825</v>
      </c>
      <c r="H316" s="159" t="s">
        <v>1</v>
      </c>
      <c r="I316" s="161"/>
      <c r="L316" s="158"/>
      <c r="M316" s="162"/>
      <c r="T316" s="163"/>
      <c r="AT316" s="159" t="s">
        <v>192</v>
      </c>
      <c r="AU316" s="159" t="s">
        <v>96</v>
      </c>
      <c r="AV316" s="13" t="s">
        <v>94</v>
      </c>
      <c r="AW316" s="13" t="s">
        <v>42</v>
      </c>
      <c r="AX316" s="13" t="s">
        <v>87</v>
      </c>
      <c r="AY316" s="159" t="s">
        <v>183</v>
      </c>
    </row>
    <row r="317" spans="2:65" s="12" customFormat="1" ht="11.25">
      <c r="B317" s="150"/>
      <c r="D317" s="151" t="s">
        <v>192</v>
      </c>
      <c r="E317" s="152" t="s">
        <v>1</v>
      </c>
      <c r="F317" s="153" t="s">
        <v>826</v>
      </c>
      <c r="H317" s="154">
        <v>51.1</v>
      </c>
      <c r="I317" s="155"/>
      <c r="L317" s="150"/>
      <c r="M317" s="156"/>
      <c r="T317" s="157"/>
      <c r="AT317" s="152" t="s">
        <v>192</v>
      </c>
      <c r="AU317" s="152" t="s">
        <v>96</v>
      </c>
      <c r="AV317" s="12" t="s">
        <v>96</v>
      </c>
      <c r="AW317" s="12" t="s">
        <v>42</v>
      </c>
      <c r="AX317" s="12" t="s">
        <v>87</v>
      </c>
      <c r="AY317" s="152" t="s">
        <v>183</v>
      </c>
    </row>
    <row r="318" spans="2:65" s="15" customFormat="1" ht="11.25">
      <c r="B318" s="190"/>
      <c r="D318" s="151" t="s">
        <v>192</v>
      </c>
      <c r="E318" s="191" t="s">
        <v>1</v>
      </c>
      <c r="F318" s="192" t="s">
        <v>694</v>
      </c>
      <c r="H318" s="193">
        <v>56.6</v>
      </c>
      <c r="I318" s="194"/>
      <c r="L318" s="190"/>
      <c r="M318" s="195"/>
      <c r="T318" s="196"/>
      <c r="AT318" s="191" t="s">
        <v>192</v>
      </c>
      <c r="AU318" s="191" t="s">
        <v>96</v>
      </c>
      <c r="AV318" s="15" t="s">
        <v>190</v>
      </c>
      <c r="AW318" s="15" t="s">
        <v>42</v>
      </c>
      <c r="AX318" s="15" t="s">
        <v>94</v>
      </c>
      <c r="AY318" s="191" t="s">
        <v>183</v>
      </c>
    </row>
    <row r="319" spans="2:65" s="1" customFormat="1" ht="16.5" customHeight="1">
      <c r="B319" s="33"/>
      <c r="C319" s="137" t="s">
        <v>393</v>
      </c>
      <c r="D319" s="137" t="s">
        <v>185</v>
      </c>
      <c r="E319" s="138" t="s">
        <v>827</v>
      </c>
      <c r="F319" s="139" t="s">
        <v>828</v>
      </c>
      <c r="G319" s="140" t="s">
        <v>188</v>
      </c>
      <c r="H319" s="141">
        <v>410.6</v>
      </c>
      <c r="I319" s="142"/>
      <c r="J319" s="143">
        <f>ROUND(I319*H319,2)</f>
        <v>0</v>
      </c>
      <c r="K319" s="139" t="s">
        <v>189</v>
      </c>
      <c r="L319" s="33"/>
      <c r="M319" s="144" t="s">
        <v>1</v>
      </c>
      <c r="N319" s="145" t="s">
        <v>52</v>
      </c>
      <c r="P319" s="146">
        <f>O319*H319</f>
        <v>0</v>
      </c>
      <c r="Q319" s="146">
        <v>0</v>
      </c>
      <c r="R319" s="146">
        <f>Q319*H319</f>
        <v>0</v>
      </c>
      <c r="S319" s="146">
        <v>0</v>
      </c>
      <c r="T319" s="147">
        <f>S319*H319</f>
        <v>0</v>
      </c>
      <c r="AR319" s="148" t="s">
        <v>190</v>
      </c>
      <c r="AT319" s="148" t="s">
        <v>185</v>
      </c>
      <c r="AU319" s="148" t="s">
        <v>96</v>
      </c>
      <c r="AY319" s="17" t="s">
        <v>183</v>
      </c>
      <c r="BE319" s="149">
        <f>IF(N319="základní",J319,0)</f>
        <v>0</v>
      </c>
      <c r="BF319" s="149">
        <f>IF(N319="snížená",J319,0)</f>
        <v>0</v>
      </c>
      <c r="BG319" s="149">
        <f>IF(N319="zákl. přenesená",J319,0)</f>
        <v>0</v>
      </c>
      <c r="BH319" s="149">
        <f>IF(N319="sníž. přenesená",J319,0)</f>
        <v>0</v>
      </c>
      <c r="BI319" s="149">
        <f>IF(N319="nulová",J319,0)</f>
        <v>0</v>
      </c>
      <c r="BJ319" s="17" t="s">
        <v>94</v>
      </c>
      <c r="BK319" s="149">
        <f>ROUND(I319*H319,2)</f>
        <v>0</v>
      </c>
      <c r="BL319" s="17" t="s">
        <v>190</v>
      </c>
      <c r="BM319" s="148" t="s">
        <v>829</v>
      </c>
    </row>
    <row r="320" spans="2:65" s="13" customFormat="1" ht="11.25">
      <c r="B320" s="158"/>
      <c r="D320" s="151" t="s">
        <v>192</v>
      </c>
      <c r="E320" s="159" t="s">
        <v>1</v>
      </c>
      <c r="F320" s="160" t="s">
        <v>822</v>
      </c>
      <c r="H320" s="159" t="s">
        <v>1</v>
      </c>
      <c r="I320" s="161"/>
      <c r="L320" s="158"/>
      <c r="M320" s="162"/>
      <c r="T320" s="163"/>
      <c r="AT320" s="159" t="s">
        <v>192</v>
      </c>
      <c r="AU320" s="159" t="s">
        <v>96</v>
      </c>
      <c r="AV320" s="13" t="s">
        <v>94</v>
      </c>
      <c r="AW320" s="13" t="s">
        <v>42</v>
      </c>
      <c r="AX320" s="13" t="s">
        <v>87</v>
      </c>
      <c r="AY320" s="159" t="s">
        <v>183</v>
      </c>
    </row>
    <row r="321" spans="2:65" s="13" customFormat="1" ht="11.25">
      <c r="B321" s="158"/>
      <c r="D321" s="151" t="s">
        <v>192</v>
      </c>
      <c r="E321" s="159" t="s">
        <v>1</v>
      </c>
      <c r="F321" s="160" t="s">
        <v>830</v>
      </c>
      <c r="H321" s="159" t="s">
        <v>1</v>
      </c>
      <c r="I321" s="161"/>
      <c r="L321" s="158"/>
      <c r="M321" s="162"/>
      <c r="T321" s="163"/>
      <c r="AT321" s="159" t="s">
        <v>192</v>
      </c>
      <c r="AU321" s="159" t="s">
        <v>96</v>
      </c>
      <c r="AV321" s="13" t="s">
        <v>94</v>
      </c>
      <c r="AW321" s="13" t="s">
        <v>42</v>
      </c>
      <c r="AX321" s="13" t="s">
        <v>87</v>
      </c>
      <c r="AY321" s="159" t="s">
        <v>183</v>
      </c>
    </row>
    <row r="322" spans="2:65" s="12" customFormat="1" ht="11.25">
      <c r="B322" s="150"/>
      <c r="D322" s="151" t="s">
        <v>192</v>
      </c>
      <c r="E322" s="152" t="s">
        <v>1</v>
      </c>
      <c r="F322" s="153" t="s">
        <v>831</v>
      </c>
      <c r="H322" s="154">
        <v>410.6</v>
      </c>
      <c r="I322" s="155"/>
      <c r="L322" s="150"/>
      <c r="M322" s="156"/>
      <c r="T322" s="157"/>
      <c r="AT322" s="152" t="s">
        <v>192</v>
      </c>
      <c r="AU322" s="152" t="s">
        <v>96</v>
      </c>
      <c r="AV322" s="12" t="s">
        <v>96</v>
      </c>
      <c r="AW322" s="12" t="s">
        <v>42</v>
      </c>
      <c r="AX322" s="12" t="s">
        <v>94</v>
      </c>
      <c r="AY322" s="152" t="s">
        <v>183</v>
      </c>
    </row>
    <row r="323" spans="2:65" s="1" customFormat="1" ht="16.5" customHeight="1">
      <c r="B323" s="33"/>
      <c r="C323" s="137" t="s">
        <v>401</v>
      </c>
      <c r="D323" s="137" t="s">
        <v>185</v>
      </c>
      <c r="E323" s="138" t="s">
        <v>832</v>
      </c>
      <c r="F323" s="139" t="s">
        <v>833</v>
      </c>
      <c r="G323" s="140" t="s">
        <v>188</v>
      </c>
      <c r="H323" s="141">
        <v>134</v>
      </c>
      <c r="I323" s="142"/>
      <c r="J323" s="143">
        <f>ROUND(I323*H323,2)</f>
        <v>0</v>
      </c>
      <c r="K323" s="139" t="s">
        <v>189</v>
      </c>
      <c r="L323" s="33"/>
      <c r="M323" s="144" t="s">
        <v>1</v>
      </c>
      <c r="N323" s="145" t="s">
        <v>52</v>
      </c>
      <c r="P323" s="146">
        <f>O323*H323</f>
        <v>0</v>
      </c>
      <c r="Q323" s="146">
        <v>0</v>
      </c>
      <c r="R323" s="146">
        <f>Q323*H323</f>
        <v>0</v>
      </c>
      <c r="S323" s="146">
        <v>0</v>
      </c>
      <c r="T323" s="147">
        <f>S323*H323</f>
        <v>0</v>
      </c>
      <c r="AR323" s="148" t="s">
        <v>190</v>
      </c>
      <c r="AT323" s="148" t="s">
        <v>185</v>
      </c>
      <c r="AU323" s="148" t="s">
        <v>96</v>
      </c>
      <c r="AY323" s="17" t="s">
        <v>183</v>
      </c>
      <c r="BE323" s="149">
        <f>IF(N323="základní",J323,0)</f>
        <v>0</v>
      </c>
      <c r="BF323" s="149">
        <f>IF(N323="snížená",J323,0)</f>
        <v>0</v>
      </c>
      <c r="BG323" s="149">
        <f>IF(N323="zákl. přenesená",J323,0)</f>
        <v>0</v>
      </c>
      <c r="BH323" s="149">
        <f>IF(N323="sníž. přenesená",J323,0)</f>
        <v>0</v>
      </c>
      <c r="BI323" s="149">
        <f>IF(N323="nulová",J323,0)</f>
        <v>0</v>
      </c>
      <c r="BJ323" s="17" t="s">
        <v>94</v>
      </c>
      <c r="BK323" s="149">
        <f>ROUND(I323*H323,2)</f>
        <v>0</v>
      </c>
      <c r="BL323" s="17" t="s">
        <v>190</v>
      </c>
      <c r="BM323" s="148" t="s">
        <v>467</v>
      </c>
    </row>
    <row r="324" spans="2:65" s="13" customFormat="1" ht="11.25">
      <c r="B324" s="158"/>
      <c r="D324" s="151" t="s">
        <v>192</v>
      </c>
      <c r="E324" s="159" t="s">
        <v>1</v>
      </c>
      <c r="F324" s="160" t="s">
        <v>834</v>
      </c>
      <c r="H324" s="159" t="s">
        <v>1</v>
      </c>
      <c r="I324" s="161"/>
      <c r="L324" s="158"/>
      <c r="M324" s="162"/>
      <c r="T324" s="163"/>
      <c r="AT324" s="159" t="s">
        <v>192</v>
      </c>
      <c r="AU324" s="159" t="s">
        <v>96</v>
      </c>
      <c r="AV324" s="13" t="s">
        <v>94</v>
      </c>
      <c r="AW324" s="13" t="s">
        <v>42</v>
      </c>
      <c r="AX324" s="13" t="s">
        <v>87</v>
      </c>
      <c r="AY324" s="159" t="s">
        <v>183</v>
      </c>
    </row>
    <row r="325" spans="2:65" s="12" customFormat="1" ht="11.25">
      <c r="B325" s="150"/>
      <c r="D325" s="151" t="s">
        <v>192</v>
      </c>
      <c r="E325" s="152" t="s">
        <v>1</v>
      </c>
      <c r="F325" s="153" t="s">
        <v>742</v>
      </c>
      <c r="H325" s="154">
        <v>134</v>
      </c>
      <c r="I325" s="155"/>
      <c r="L325" s="150"/>
      <c r="M325" s="156"/>
      <c r="T325" s="157"/>
      <c r="AT325" s="152" t="s">
        <v>192</v>
      </c>
      <c r="AU325" s="152" t="s">
        <v>96</v>
      </c>
      <c r="AV325" s="12" t="s">
        <v>96</v>
      </c>
      <c r="AW325" s="12" t="s">
        <v>42</v>
      </c>
      <c r="AX325" s="12" t="s">
        <v>87</v>
      </c>
      <c r="AY325" s="152" t="s">
        <v>183</v>
      </c>
    </row>
    <row r="326" spans="2:65" s="15" customFormat="1" ht="11.25">
      <c r="B326" s="190"/>
      <c r="D326" s="151" t="s">
        <v>192</v>
      </c>
      <c r="E326" s="191" t="s">
        <v>1</v>
      </c>
      <c r="F326" s="192" t="s">
        <v>636</v>
      </c>
      <c r="H326" s="193">
        <v>134</v>
      </c>
      <c r="I326" s="194"/>
      <c r="L326" s="190"/>
      <c r="M326" s="195"/>
      <c r="T326" s="196"/>
      <c r="AT326" s="191" t="s">
        <v>192</v>
      </c>
      <c r="AU326" s="191" t="s">
        <v>96</v>
      </c>
      <c r="AV326" s="15" t="s">
        <v>190</v>
      </c>
      <c r="AW326" s="15" t="s">
        <v>42</v>
      </c>
      <c r="AX326" s="15" t="s">
        <v>94</v>
      </c>
      <c r="AY326" s="191" t="s">
        <v>183</v>
      </c>
    </row>
    <row r="327" spans="2:65" s="1" customFormat="1" ht="37.9" customHeight="1">
      <c r="B327" s="33"/>
      <c r="C327" s="137" t="s">
        <v>408</v>
      </c>
      <c r="D327" s="137" t="s">
        <v>185</v>
      </c>
      <c r="E327" s="138" t="s">
        <v>835</v>
      </c>
      <c r="F327" s="139" t="s">
        <v>836</v>
      </c>
      <c r="G327" s="140" t="s">
        <v>188</v>
      </c>
      <c r="H327" s="141">
        <v>410.6</v>
      </c>
      <c r="I327" s="142"/>
      <c r="J327" s="143">
        <f>ROUND(I327*H327,2)</f>
        <v>0</v>
      </c>
      <c r="K327" s="139" t="s">
        <v>705</v>
      </c>
      <c r="L327" s="33"/>
      <c r="M327" s="144" t="s">
        <v>1</v>
      </c>
      <c r="N327" s="145" t="s">
        <v>52</v>
      </c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AR327" s="148" t="s">
        <v>190</v>
      </c>
      <c r="AT327" s="148" t="s">
        <v>185</v>
      </c>
      <c r="AU327" s="148" t="s">
        <v>96</v>
      </c>
      <c r="AY327" s="17" t="s">
        <v>183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7" t="s">
        <v>94</v>
      </c>
      <c r="BK327" s="149">
        <f>ROUND(I327*H327,2)</f>
        <v>0</v>
      </c>
      <c r="BL327" s="17" t="s">
        <v>190</v>
      </c>
      <c r="BM327" s="148" t="s">
        <v>837</v>
      </c>
    </row>
    <row r="328" spans="2:65" s="13" customFormat="1" ht="11.25">
      <c r="B328" s="158"/>
      <c r="D328" s="151" t="s">
        <v>192</v>
      </c>
      <c r="E328" s="159" t="s">
        <v>1</v>
      </c>
      <c r="F328" s="160" t="s">
        <v>838</v>
      </c>
      <c r="H328" s="159" t="s">
        <v>1</v>
      </c>
      <c r="I328" s="161"/>
      <c r="L328" s="158"/>
      <c r="M328" s="162"/>
      <c r="T328" s="163"/>
      <c r="AT328" s="159" t="s">
        <v>192</v>
      </c>
      <c r="AU328" s="159" t="s">
        <v>96</v>
      </c>
      <c r="AV328" s="13" t="s">
        <v>94</v>
      </c>
      <c r="AW328" s="13" t="s">
        <v>42</v>
      </c>
      <c r="AX328" s="13" t="s">
        <v>87</v>
      </c>
      <c r="AY328" s="159" t="s">
        <v>183</v>
      </c>
    </row>
    <row r="329" spans="2:65" s="13" customFormat="1" ht="11.25">
      <c r="B329" s="158"/>
      <c r="D329" s="151" t="s">
        <v>192</v>
      </c>
      <c r="E329" s="159" t="s">
        <v>1</v>
      </c>
      <c r="F329" s="160" t="s">
        <v>839</v>
      </c>
      <c r="H329" s="159" t="s">
        <v>1</v>
      </c>
      <c r="I329" s="161"/>
      <c r="L329" s="158"/>
      <c r="M329" s="162"/>
      <c r="T329" s="163"/>
      <c r="AT329" s="159" t="s">
        <v>192</v>
      </c>
      <c r="AU329" s="159" t="s">
        <v>96</v>
      </c>
      <c r="AV329" s="13" t="s">
        <v>94</v>
      </c>
      <c r="AW329" s="13" t="s">
        <v>42</v>
      </c>
      <c r="AX329" s="13" t="s">
        <v>87</v>
      </c>
      <c r="AY329" s="159" t="s">
        <v>183</v>
      </c>
    </row>
    <row r="330" spans="2:65" s="14" customFormat="1" ht="11.25">
      <c r="B330" s="164"/>
      <c r="D330" s="151" t="s">
        <v>192</v>
      </c>
      <c r="E330" s="165" t="s">
        <v>1</v>
      </c>
      <c r="F330" s="166" t="s">
        <v>202</v>
      </c>
      <c r="H330" s="167">
        <v>0</v>
      </c>
      <c r="I330" s="168"/>
      <c r="L330" s="164"/>
      <c r="M330" s="169"/>
      <c r="T330" s="170"/>
      <c r="AT330" s="165" t="s">
        <v>192</v>
      </c>
      <c r="AU330" s="165" t="s">
        <v>96</v>
      </c>
      <c r="AV330" s="14" t="s">
        <v>203</v>
      </c>
      <c r="AW330" s="14" t="s">
        <v>42</v>
      </c>
      <c r="AX330" s="14" t="s">
        <v>87</v>
      </c>
      <c r="AY330" s="165" t="s">
        <v>183</v>
      </c>
    </row>
    <row r="331" spans="2:65" s="13" customFormat="1" ht="11.25">
      <c r="B331" s="158"/>
      <c r="D331" s="151" t="s">
        <v>192</v>
      </c>
      <c r="E331" s="159" t="s">
        <v>1</v>
      </c>
      <c r="F331" s="160" t="s">
        <v>840</v>
      </c>
      <c r="H331" s="159" t="s">
        <v>1</v>
      </c>
      <c r="I331" s="161"/>
      <c r="L331" s="158"/>
      <c r="M331" s="162"/>
      <c r="T331" s="163"/>
      <c r="AT331" s="159" t="s">
        <v>192</v>
      </c>
      <c r="AU331" s="159" t="s">
        <v>96</v>
      </c>
      <c r="AV331" s="13" t="s">
        <v>94</v>
      </c>
      <c r="AW331" s="13" t="s">
        <v>42</v>
      </c>
      <c r="AX331" s="13" t="s">
        <v>87</v>
      </c>
      <c r="AY331" s="159" t="s">
        <v>183</v>
      </c>
    </row>
    <row r="332" spans="2:65" s="12" customFormat="1" ht="11.25">
      <c r="B332" s="150"/>
      <c r="D332" s="151" t="s">
        <v>192</v>
      </c>
      <c r="E332" s="152" t="s">
        <v>1</v>
      </c>
      <c r="F332" s="153" t="s">
        <v>831</v>
      </c>
      <c r="H332" s="154">
        <v>410.6</v>
      </c>
      <c r="I332" s="155"/>
      <c r="L332" s="150"/>
      <c r="M332" s="156"/>
      <c r="T332" s="157"/>
      <c r="AT332" s="152" t="s">
        <v>192</v>
      </c>
      <c r="AU332" s="152" t="s">
        <v>96</v>
      </c>
      <c r="AV332" s="12" t="s">
        <v>96</v>
      </c>
      <c r="AW332" s="12" t="s">
        <v>42</v>
      </c>
      <c r="AX332" s="12" t="s">
        <v>87</v>
      </c>
      <c r="AY332" s="152" t="s">
        <v>183</v>
      </c>
    </row>
    <row r="333" spans="2:65" s="15" customFormat="1" ht="11.25">
      <c r="B333" s="190"/>
      <c r="D333" s="151" t="s">
        <v>192</v>
      </c>
      <c r="E333" s="191" t="s">
        <v>1</v>
      </c>
      <c r="F333" s="192" t="s">
        <v>636</v>
      </c>
      <c r="H333" s="193">
        <v>410.6</v>
      </c>
      <c r="I333" s="194"/>
      <c r="L333" s="190"/>
      <c r="M333" s="195"/>
      <c r="T333" s="196"/>
      <c r="AT333" s="191" t="s">
        <v>192</v>
      </c>
      <c r="AU333" s="191" t="s">
        <v>96</v>
      </c>
      <c r="AV333" s="15" t="s">
        <v>190</v>
      </c>
      <c r="AW333" s="15" t="s">
        <v>42</v>
      </c>
      <c r="AX333" s="15" t="s">
        <v>94</v>
      </c>
      <c r="AY333" s="191" t="s">
        <v>183</v>
      </c>
    </row>
    <row r="334" spans="2:65" s="1" customFormat="1" ht="37.9" customHeight="1">
      <c r="B334" s="33"/>
      <c r="C334" s="137" t="s">
        <v>414</v>
      </c>
      <c r="D334" s="137" t="s">
        <v>185</v>
      </c>
      <c r="E334" s="138" t="s">
        <v>841</v>
      </c>
      <c r="F334" s="139" t="s">
        <v>842</v>
      </c>
      <c r="G334" s="140" t="s">
        <v>188</v>
      </c>
      <c r="H334" s="141">
        <v>410.6</v>
      </c>
      <c r="I334" s="142"/>
      <c r="J334" s="143">
        <f>ROUND(I334*H334,2)</f>
        <v>0</v>
      </c>
      <c r="K334" s="139" t="s">
        <v>705</v>
      </c>
      <c r="L334" s="33"/>
      <c r="M334" s="144" t="s">
        <v>1</v>
      </c>
      <c r="N334" s="145" t="s">
        <v>52</v>
      </c>
      <c r="P334" s="146">
        <f>O334*H334</f>
        <v>0</v>
      </c>
      <c r="Q334" s="146">
        <v>0</v>
      </c>
      <c r="R334" s="146">
        <f>Q334*H334</f>
        <v>0</v>
      </c>
      <c r="S334" s="146">
        <v>0</v>
      </c>
      <c r="T334" s="147">
        <f>S334*H334</f>
        <v>0</v>
      </c>
      <c r="AR334" s="148" t="s">
        <v>190</v>
      </c>
      <c r="AT334" s="148" t="s">
        <v>185</v>
      </c>
      <c r="AU334" s="148" t="s">
        <v>96</v>
      </c>
      <c r="AY334" s="17" t="s">
        <v>183</v>
      </c>
      <c r="BE334" s="149">
        <f>IF(N334="základní",J334,0)</f>
        <v>0</v>
      </c>
      <c r="BF334" s="149">
        <f>IF(N334="snížená",J334,0)</f>
        <v>0</v>
      </c>
      <c r="BG334" s="149">
        <f>IF(N334="zákl. přenesená",J334,0)</f>
        <v>0</v>
      </c>
      <c r="BH334" s="149">
        <f>IF(N334="sníž. přenesená",J334,0)</f>
        <v>0</v>
      </c>
      <c r="BI334" s="149">
        <f>IF(N334="nulová",J334,0)</f>
        <v>0</v>
      </c>
      <c r="BJ334" s="17" t="s">
        <v>94</v>
      </c>
      <c r="BK334" s="149">
        <f>ROUND(I334*H334,2)</f>
        <v>0</v>
      </c>
      <c r="BL334" s="17" t="s">
        <v>190</v>
      </c>
      <c r="BM334" s="148" t="s">
        <v>843</v>
      </c>
    </row>
    <row r="335" spans="2:65" s="13" customFormat="1" ht="11.25">
      <c r="B335" s="158"/>
      <c r="D335" s="151" t="s">
        <v>192</v>
      </c>
      <c r="E335" s="159" t="s">
        <v>1</v>
      </c>
      <c r="F335" s="160" t="s">
        <v>844</v>
      </c>
      <c r="H335" s="159" t="s">
        <v>1</v>
      </c>
      <c r="I335" s="161"/>
      <c r="L335" s="158"/>
      <c r="M335" s="162"/>
      <c r="T335" s="163"/>
      <c r="AT335" s="159" t="s">
        <v>192</v>
      </c>
      <c r="AU335" s="159" t="s">
        <v>96</v>
      </c>
      <c r="AV335" s="13" t="s">
        <v>94</v>
      </c>
      <c r="AW335" s="13" t="s">
        <v>42</v>
      </c>
      <c r="AX335" s="13" t="s">
        <v>87</v>
      </c>
      <c r="AY335" s="159" t="s">
        <v>183</v>
      </c>
    </row>
    <row r="336" spans="2:65" s="13" customFormat="1" ht="11.25">
      <c r="B336" s="158"/>
      <c r="D336" s="151" t="s">
        <v>192</v>
      </c>
      <c r="E336" s="159" t="s">
        <v>1</v>
      </c>
      <c r="F336" s="160" t="s">
        <v>845</v>
      </c>
      <c r="H336" s="159" t="s">
        <v>1</v>
      </c>
      <c r="I336" s="161"/>
      <c r="L336" s="158"/>
      <c r="M336" s="162"/>
      <c r="T336" s="163"/>
      <c r="AT336" s="159" t="s">
        <v>192</v>
      </c>
      <c r="AU336" s="159" t="s">
        <v>96</v>
      </c>
      <c r="AV336" s="13" t="s">
        <v>94</v>
      </c>
      <c r="AW336" s="13" t="s">
        <v>42</v>
      </c>
      <c r="AX336" s="13" t="s">
        <v>87</v>
      </c>
      <c r="AY336" s="159" t="s">
        <v>183</v>
      </c>
    </row>
    <row r="337" spans="2:65" s="14" customFormat="1" ht="11.25">
      <c r="B337" s="164"/>
      <c r="D337" s="151" t="s">
        <v>192</v>
      </c>
      <c r="E337" s="165" t="s">
        <v>1</v>
      </c>
      <c r="F337" s="166" t="s">
        <v>202</v>
      </c>
      <c r="H337" s="167">
        <v>0</v>
      </c>
      <c r="I337" s="168"/>
      <c r="L337" s="164"/>
      <c r="M337" s="169"/>
      <c r="T337" s="170"/>
      <c r="AT337" s="165" t="s">
        <v>192</v>
      </c>
      <c r="AU337" s="165" t="s">
        <v>96</v>
      </c>
      <c r="AV337" s="14" t="s">
        <v>203</v>
      </c>
      <c r="AW337" s="14" t="s">
        <v>42</v>
      </c>
      <c r="AX337" s="14" t="s">
        <v>87</v>
      </c>
      <c r="AY337" s="165" t="s">
        <v>183</v>
      </c>
    </row>
    <row r="338" spans="2:65" s="13" customFormat="1" ht="11.25">
      <c r="B338" s="158"/>
      <c r="D338" s="151" t="s">
        <v>192</v>
      </c>
      <c r="E338" s="159" t="s">
        <v>1</v>
      </c>
      <c r="F338" s="160" t="s">
        <v>846</v>
      </c>
      <c r="H338" s="159" t="s">
        <v>1</v>
      </c>
      <c r="I338" s="161"/>
      <c r="L338" s="158"/>
      <c r="M338" s="162"/>
      <c r="T338" s="163"/>
      <c r="AT338" s="159" t="s">
        <v>192</v>
      </c>
      <c r="AU338" s="159" t="s">
        <v>96</v>
      </c>
      <c r="AV338" s="13" t="s">
        <v>94</v>
      </c>
      <c r="AW338" s="13" t="s">
        <v>42</v>
      </c>
      <c r="AX338" s="13" t="s">
        <v>87</v>
      </c>
      <c r="AY338" s="159" t="s">
        <v>183</v>
      </c>
    </row>
    <row r="339" spans="2:65" s="12" customFormat="1" ht="11.25">
      <c r="B339" s="150"/>
      <c r="D339" s="151" t="s">
        <v>192</v>
      </c>
      <c r="E339" s="152" t="s">
        <v>1</v>
      </c>
      <c r="F339" s="153" t="s">
        <v>831</v>
      </c>
      <c r="H339" s="154">
        <v>410.6</v>
      </c>
      <c r="I339" s="155"/>
      <c r="L339" s="150"/>
      <c r="M339" s="156"/>
      <c r="T339" s="157"/>
      <c r="AT339" s="152" t="s">
        <v>192</v>
      </c>
      <c r="AU339" s="152" t="s">
        <v>96</v>
      </c>
      <c r="AV339" s="12" t="s">
        <v>96</v>
      </c>
      <c r="AW339" s="12" t="s">
        <v>42</v>
      </c>
      <c r="AX339" s="12" t="s">
        <v>87</v>
      </c>
      <c r="AY339" s="152" t="s">
        <v>183</v>
      </c>
    </row>
    <row r="340" spans="2:65" s="15" customFormat="1" ht="11.25">
      <c r="B340" s="190"/>
      <c r="D340" s="151" t="s">
        <v>192</v>
      </c>
      <c r="E340" s="191" t="s">
        <v>1</v>
      </c>
      <c r="F340" s="192" t="s">
        <v>636</v>
      </c>
      <c r="H340" s="193">
        <v>410.6</v>
      </c>
      <c r="I340" s="194"/>
      <c r="L340" s="190"/>
      <c r="M340" s="195"/>
      <c r="T340" s="196"/>
      <c r="AT340" s="191" t="s">
        <v>192</v>
      </c>
      <c r="AU340" s="191" t="s">
        <v>96</v>
      </c>
      <c r="AV340" s="15" t="s">
        <v>190</v>
      </c>
      <c r="AW340" s="15" t="s">
        <v>42</v>
      </c>
      <c r="AX340" s="15" t="s">
        <v>94</v>
      </c>
      <c r="AY340" s="191" t="s">
        <v>183</v>
      </c>
    </row>
    <row r="341" spans="2:65" s="1" customFormat="1" ht="16.5" customHeight="1">
      <c r="B341" s="33"/>
      <c r="C341" s="137" t="s">
        <v>418</v>
      </c>
      <c r="D341" s="137" t="s">
        <v>185</v>
      </c>
      <c r="E341" s="138" t="s">
        <v>847</v>
      </c>
      <c r="F341" s="139" t="s">
        <v>848</v>
      </c>
      <c r="G341" s="140" t="s">
        <v>188</v>
      </c>
      <c r="H341" s="141">
        <v>248.9</v>
      </c>
      <c r="I341" s="142"/>
      <c r="J341" s="143">
        <f>ROUND(I341*H341,2)</f>
        <v>0</v>
      </c>
      <c r="K341" s="139" t="s">
        <v>189</v>
      </c>
      <c r="L341" s="33"/>
      <c r="M341" s="144" t="s">
        <v>1</v>
      </c>
      <c r="N341" s="145" t="s">
        <v>52</v>
      </c>
      <c r="P341" s="146">
        <f>O341*H341</f>
        <v>0</v>
      </c>
      <c r="Q341" s="146">
        <v>0</v>
      </c>
      <c r="R341" s="146">
        <f>Q341*H341</f>
        <v>0</v>
      </c>
      <c r="S341" s="146">
        <v>0</v>
      </c>
      <c r="T341" s="147">
        <f>S341*H341</f>
        <v>0</v>
      </c>
      <c r="AR341" s="148" t="s">
        <v>190</v>
      </c>
      <c r="AT341" s="148" t="s">
        <v>185</v>
      </c>
      <c r="AU341" s="148" t="s">
        <v>96</v>
      </c>
      <c r="AY341" s="17" t="s">
        <v>183</v>
      </c>
      <c r="BE341" s="149">
        <f>IF(N341="základní",J341,0)</f>
        <v>0</v>
      </c>
      <c r="BF341" s="149">
        <f>IF(N341="snížená",J341,0)</f>
        <v>0</v>
      </c>
      <c r="BG341" s="149">
        <f>IF(N341="zákl. přenesená",J341,0)</f>
        <v>0</v>
      </c>
      <c r="BH341" s="149">
        <f>IF(N341="sníž. přenesená",J341,0)</f>
        <v>0</v>
      </c>
      <c r="BI341" s="149">
        <f>IF(N341="nulová",J341,0)</f>
        <v>0</v>
      </c>
      <c r="BJ341" s="17" t="s">
        <v>94</v>
      </c>
      <c r="BK341" s="149">
        <f>ROUND(I341*H341,2)</f>
        <v>0</v>
      </c>
      <c r="BL341" s="17" t="s">
        <v>190</v>
      </c>
      <c r="BM341" s="148" t="s">
        <v>485</v>
      </c>
    </row>
    <row r="342" spans="2:65" s="13" customFormat="1" ht="11.25">
      <c r="B342" s="158"/>
      <c r="D342" s="151" t="s">
        <v>192</v>
      </c>
      <c r="E342" s="159" t="s">
        <v>1</v>
      </c>
      <c r="F342" s="160" t="s">
        <v>849</v>
      </c>
      <c r="H342" s="159" t="s">
        <v>1</v>
      </c>
      <c r="I342" s="161"/>
      <c r="L342" s="158"/>
      <c r="M342" s="162"/>
      <c r="T342" s="163"/>
      <c r="AT342" s="159" t="s">
        <v>192</v>
      </c>
      <c r="AU342" s="159" t="s">
        <v>96</v>
      </c>
      <c r="AV342" s="13" t="s">
        <v>94</v>
      </c>
      <c r="AW342" s="13" t="s">
        <v>42</v>
      </c>
      <c r="AX342" s="13" t="s">
        <v>87</v>
      </c>
      <c r="AY342" s="159" t="s">
        <v>183</v>
      </c>
    </row>
    <row r="343" spans="2:65" s="12" customFormat="1" ht="11.25">
      <c r="B343" s="150"/>
      <c r="D343" s="151" t="s">
        <v>192</v>
      </c>
      <c r="E343" s="152" t="s">
        <v>1</v>
      </c>
      <c r="F343" s="153" t="s">
        <v>850</v>
      </c>
      <c r="H343" s="154">
        <v>248.9</v>
      </c>
      <c r="I343" s="155"/>
      <c r="L343" s="150"/>
      <c r="M343" s="156"/>
      <c r="T343" s="157"/>
      <c r="AT343" s="152" t="s">
        <v>192</v>
      </c>
      <c r="AU343" s="152" t="s">
        <v>96</v>
      </c>
      <c r="AV343" s="12" t="s">
        <v>96</v>
      </c>
      <c r="AW343" s="12" t="s">
        <v>42</v>
      </c>
      <c r="AX343" s="12" t="s">
        <v>87</v>
      </c>
      <c r="AY343" s="152" t="s">
        <v>183</v>
      </c>
    </row>
    <row r="344" spans="2:65" s="15" customFormat="1" ht="11.25">
      <c r="B344" s="190"/>
      <c r="D344" s="151" t="s">
        <v>192</v>
      </c>
      <c r="E344" s="191" t="s">
        <v>1</v>
      </c>
      <c r="F344" s="192" t="s">
        <v>636</v>
      </c>
      <c r="H344" s="193">
        <v>248.9</v>
      </c>
      <c r="I344" s="194"/>
      <c r="L344" s="190"/>
      <c r="M344" s="195"/>
      <c r="T344" s="196"/>
      <c r="AT344" s="191" t="s">
        <v>192</v>
      </c>
      <c r="AU344" s="191" t="s">
        <v>96</v>
      </c>
      <c r="AV344" s="15" t="s">
        <v>190</v>
      </c>
      <c r="AW344" s="15" t="s">
        <v>42</v>
      </c>
      <c r="AX344" s="15" t="s">
        <v>94</v>
      </c>
      <c r="AY344" s="191" t="s">
        <v>183</v>
      </c>
    </row>
    <row r="345" spans="2:65" s="1" customFormat="1" ht="16.5" customHeight="1">
      <c r="B345" s="33"/>
      <c r="C345" s="137" t="s">
        <v>423</v>
      </c>
      <c r="D345" s="137" t="s">
        <v>185</v>
      </c>
      <c r="E345" s="138" t="s">
        <v>851</v>
      </c>
      <c r="F345" s="139" t="s">
        <v>852</v>
      </c>
      <c r="G345" s="140" t="s">
        <v>188</v>
      </c>
      <c r="H345" s="141">
        <v>216.8</v>
      </c>
      <c r="I345" s="142"/>
      <c r="J345" s="143">
        <f>ROUND(I345*H345,2)</f>
        <v>0</v>
      </c>
      <c r="K345" s="139" t="s">
        <v>189</v>
      </c>
      <c r="L345" s="33"/>
      <c r="M345" s="144" t="s">
        <v>1</v>
      </c>
      <c r="N345" s="145" t="s">
        <v>52</v>
      </c>
      <c r="P345" s="146">
        <f>O345*H345</f>
        <v>0</v>
      </c>
      <c r="Q345" s="146">
        <v>0</v>
      </c>
      <c r="R345" s="146">
        <f>Q345*H345</f>
        <v>0</v>
      </c>
      <c r="S345" s="146">
        <v>0</v>
      </c>
      <c r="T345" s="147">
        <f>S345*H345</f>
        <v>0</v>
      </c>
      <c r="AR345" s="148" t="s">
        <v>190</v>
      </c>
      <c r="AT345" s="148" t="s">
        <v>185</v>
      </c>
      <c r="AU345" s="148" t="s">
        <v>96</v>
      </c>
      <c r="AY345" s="17" t="s">
        <v>183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7" t="s">
        <v>94</v>
      </c>
      <c r="BK345" s="149">
        <f>ROUND(I345*H345,2)</f>
        <v>0</v>
      </c>
      <c r="BL345" s="17" t="s">
        <v>190</v>
      </c>
      <c r="BM345" s="148" t="s">
        <v>853</v>
      </c>
    </row>
    <row r="346" spans="2:65" s="13" customFormat="1" ht="11.25">
      <c r="B346" s="158"/>
      <c r="D346" s="151" t="s">
        <v>192</v>
      </c>
      <c r="E346" s="159" t="s">
        <v>1</v>
      </c>
      <c r="F346" s="160" t="s">
        <v>854</v>
      </c>
      <c r="H346" s="159" t="s">
        <v>1</v>
      </c>
      <c r="I346" s="161"/>
      <c r="L346" s="158"/>
      <c r="M346" s="162"/>
      <c r="T346" s="163"/>
      <c r="AT346" s="159" t="s">
        <v>192</v>
      </c>
      <c r="AU346" s="159" t="s">
        <v>96</v>
      </c>
      <c r="AV346" s="13" t="s">
        <v>94</v>
      </c>
      <c r="AW346" s="13" t="s">
        <v>42</v>
      </c>
      <c r="AX346" s="13" t="s">
        <v>87</v>
      </c>
      <c r="AY346" s="159" t="s">
        <v>183</v>
      </c>
    </row>
    <row r="347" spans="2:65" s="12" customFormat="1" ht="11.25">
      <c r="B347" s="150"/>
      <c r="D347" s="151" t="s">
        <v>192</v>
      </c>
      <c r="E347" s="152" t="s">
        <v>1</v>
      </c>
      <c r="F347" s="153" t="s">
        <v>855</v>
      </c>
      <c r="H347" s="154">
        <v>216.8</v>
      </c>
      <c r="I347" s="155"/>
      <c r="L347" s="150"/>
      <c r="M347" s="156"/>
      <c r="T347" s="157"/>
      <c r="AT347" s="152" t="s">
        <v>192</v>
      </c>
      <c r="AU347" s="152" t="s">
        <v>96</v>
      </c>
      <c r="AV347" s="12" t="s">
        <v>96</v>
      </c>
      <c r="AW347" s="12" t="s">
        <v>42</v>
      </c>
      <c r="AX347" s="12" t="s">
        <v>87</v>
      </c>
      <c r="AY347" s="152" t="s">
        <v>183</v>
      </c>
    </row>
    <row r="348" spans="2:65" s="15" customFormat="1" ht="11.25">
      <c r="B348" s="190"/>
      <c r="D348" s="151" t="s">
        <v>192</v>
      </c>
      <c r="E348" s="191" t="s">
        <v>1</v>
      </c>
      <c r="F348" s="192" t="s">
        <v>636</v>
      </c>
      <c r="H348" s="193">
        <v>216.8</v>
      </c>
      <c r="I348" s="194"/>
      <c r="L348" s="190"/>
      <c r="M348" s="195"/>
      <c r="T348" s="196"/>
      <c r="AT348" s="191" t="s">
        <v>192</v>
      </c>
      <c r="AU348" s="191" t="s">
        <v>96</v>
      </c>
      <c r="AV348" s="15" t="s">
        <v>190</v>
      </c>
      <c r="AW348" s="15" t="s">
        <v>42</v>
      </c>
      <c r="AX348" s="15" t="s">
        <v>94</v>
      </c>
      <c r="AY348" s="191" t="s">
        <v>183</v>
      </c>
    </row>
    <row r="349" spans="2:65" s="1" customFormat="1" ht="16.5" customHeight="1">
      <c r="B349" s="33"/>
      <c r="C349" s="137" t="s">
        <v>428</v>
      </c>
      <c r="D349" s="137" t="s">
        <v>185</v>
      </c>
      <c r="E349" s="138" t="s">
        <v>856</v>
      </c>
      <c r="F349" s="139" t="s">
        <v>857</v>
      </c>
      <c r="G349" s="140" t="s">
        <v>188</v>
      </c>
      <c r="H349" s="141">
        <v>43.3</v>
      </c>
      <c r="I349" s="142"/>
      <c r="J349" s="143">
        <f>ROUND(I349*H349,2)</f>
        <v>0</v>
      </c>
      <c r="K349" s="139" t="s">
        <v>189</v>
      </c>
      <c r="L349" s="33"/>
      <c r="M349" s="144" t="s">
        <v>1</v>
      </c>
      <c r="N349" s="145" t="s">
        <v>52</v>
      </c>
      <c r="P349" s="146">
        <f>O349*H349</f>
        <v>0</v>
      </c>
      <c r="Q349" s="146">
        <v>0</v>
      </c>
      <c r="R349" s="146">
        <f>Q349*H349</f>
        <v>0</v>
      </c>
      <c r="S349" s="146">
        <v>0</v>
      </c>
      <c r="T349" s="147">
        <f>S349*H349</f>
        <v>0</v>
      </c>
      <c r="AR349" s="148" t="s">
        <v>190</v>
      </c>
      <c r="AT349" s="148" t="s">
        <v>185</v>
      </c>
      <c r="AU349" s="148" t="s">
        <v>96</v>
      </c>
      <c r="AY349" s="17" t="s">
        <v>183</v>
      </c>
      <c r="BE349" s="149">
        <f>IF(N349="základní",J349,0)</f>
        <v>0</v>
      </c>
      <c r="BF349" s="149">
        <f>IF(N349="snížená",J349,0)</f>
        <v>0</v>
      </c>
      <c r="BG349" s="149">
        <f>IF(N349="zákl. přenesená",J349,0)</f>
        <v>0</v>
      </c>
      <c r="BH349" s="149">
        <f>IF(N349="sníž. přenesená",J349,0)</f>
        <v>0</v>
      </c>
      <c r="BI349" s="149">
        <f>IF(N349="nulová",J349,0)</f>
        <v>0</v>
      </c>
      <c r="BJ349" s="17" t="s">
        <v>94</v>
      </c>
      <c r="BK349" s="149">
        <f>ROUND(I349*H349,2)</f>
        <v>0</v>
      </c>
      <c r="BL349" s="17" t="s">
        <v>190</v>
      </c>
      <c r="BM349" s="148" t="s">
        <v>858</v>
      </c>
    </row>
    <row r="350" spans="2:65" s="13" customFormat="1" ht="11.25">
      <c r="B350" s="158"/>
      <c r="D350" s="151" t="s">
        <v>192</v>
      </c>
      <c r="E350" s="159" t="s">
        <v>1</v>
      </c>
      <c r="F350" s="160" t="s">
        <v>859</v>
      </c>
      <c r="H350" s="159" t="s">
        <v>1</v>
      </c>
      <c r="I350" s="161"/>
      <c r="L350" s="158"/>
      <c r="M350" s="162"/>
      <c r="T350" s="163"/>
      <c r="AT350" s="159" t="s">
        <v>192</v>
      </c>
      <c r="AU350" s="159" t="s">
        <v>96</v>
      </c>
      <c r="AV350" s="13" t="s">
        <v>94</v>
      </c>
      <c r="AW350" s="13" t="s">
        <v>42</v>
      </c>
      <c r="AX350" s="13" t="s">
        <v>87</v>
      </c>
      <c r="AY350" s="159" t="s">
        <v>183</v>
      </c>
    </row>
    <row r="351" spans="2:65" s="12" customFormat="1" ht="11.25">
      <c r="B351" s="150"/>
      <c r="D351" s="151" t="s">
        <v>192</v>
      </c>
      <c r="E351" s="152" t="s">
        <v>1</v>
      </c>
      <c r="F351" s="153" t="s">
        <v>860</v>
      </c>
      <c r="H351" s="154">
        <v>43.3</v>
      </c>
      <c r="I351" s="155"/>
      <c r="L351" s="150"/>
      <c r="M351" s="156"/>
      <c r="T351" s="157"/>
      <c r="AT351" s="152" t="s">
        <v>192</v>
      </c>
      <c r="AU351" s="152" t="s">
        <v>96</v>
      </c>
      <c r="AV351" s="12" t="s">
        <v>96</v>
      </c>
      <c r="AW351" s="12" t="s">
        <v>42</v>
      </c>
      <c r="AX351" s="12" t="s">
        <v>87</v>
      </c>
      <c r="AY351" s="152" t="s">
        <v>183</v>
      </c>
    </row>
    <row r="352" spans="2:65" s="15" customFormat="1" ht="11.25">
      <c r="B352" s="190"/>
      <c r="D352" s="151" t="s">
        <v>192</v>
      </c>
      <c r="E352" s="191" t="s">
        <v>1</v>
      </c>
      <c r="F352" s="192" t="s">
        <v>636</v>
      </c>
      <c r="H352" s="193">
        <v>43.3</v>
      </c>
      <c r="I352" s="194"/>
      <c r="L352" s="190"/>
      <c r="M352" s="195"/>
      <c r="T352" s="196"/>
      <c r="AT352" s="191" t="s">
        <v>192</v>
      </c>
      <c r="AU352" s="191" t="s">
        <v>96</v>
      </c>
      <c r="AV352" s="15" t="s">
        <v>190</v>
      </c>
      <c r="AW352" s="15" t="s">
        <v>42</v>
      </c>
      <c r="AX352" s="15" t="s">
        <v>94</v>
      </c>
      <c r="AY352" s="191" t="s">
        <v>183</v>
      </c>
    </row>
    <row r="353" spans="2:65" s="1" customFormat="1" ht="16.5" customHeight="1">
      <c r="B353" s="33"/>
      <c r="C353" s="137" t="s">
        <v>433</v>
      </c>
      <c r="D353" s="137" t="s">
        <v>185</v>
      </c>
      <c r="E353" s="138" t="s">
        <v>861</v>
      </c>
      <c r="F353" s="139" t="s">
        <v>862</v>
      </c>
      <c r="G353" s="140" t="s">
        <v>188</v>
      </c>
      <c r="H353" s="141">
        <v>599.79999999999995</v>
      </c>
      <c r="I353" s="142"/>
      <c r="J353" s="143">
        <f>ROUND(I353*H353,2)</f>
        <v>0</v>
      </c>
      <c r="K353" s="139" t="s">
        <v>189</v>
      </c>
      <c r="L353" s="33"/>
      <c r="M353" s="144" t="s">
        <v>1</v>
      </c>
      <c r="N353" s="145" t="s">
        <v>52</v>
      </c>
      <c r="P353" s="146">
        <f>O353*H353</f>
        <v>0</v>
      </c>
      <c r="Q353" s="146">
        <v>0</v>
      </c>
      <c r="R353" s="146">
        <f>Q353*H353</f>
        <v>0</v>
      </c>
      <c r="S353" s="146">
        <v>0</v>
      </c>
      <c r="T353" s="147">
        <f>S353*H353</f>
        <v>0</v>
      </c>
      <c r="AR353" s="148" t="s">
        <v>190</v>
      </c>
      <c r="AT353" s="148" t="s">
        <v>185</v>
      </c>
      <c r="AU353" s="148" t="s">
        <v>96</v>
      </c>
      <c r="AY353" s="17" t="s">
        <v>183</v>
      </c>
      <c r="BE353" s="149">
        <f>IF(N353="základní",J353,0)</f>
        <v>0</v>
      </c>
      <c r="BF353" s="149">
        <f>IF(N353="snížená",J353,0)</f>
        <v>0</v>
      </c>
      <c r="BG353" s="149">
        <f>IF(N353="zákl. přenesená",J353,0)</f>
        <v>0</v>
      </c>
      <c r="BH353" s="149">
        <f>IF(N353="sníž. přenesená",J353,0)</f>
        <v>0</v>
      </c>
      <c r="BI353" s="149">
        <f>IF(N353="nulová",J353,0)</f>
        <v>0</v>
      </c>
      <c r="BJ353" s="17" t="s">
        <v>94</v>
      </c>
      <c r="BK353" s="149">
        <f>ROUND(I353*H353,2)</f>
        <v>0</v>
      </c>
      <c r="BL353" s="17" t="s">
        <v>190</v>
      </c>
      <c r="BM353" s="148" t="s">
        <v>863</v>
      </c>
    </row>
    <row r="354" spans="2:65" s="13" customFormat="1" ht="11.25">
      <c r="B354" s="158"/>
      <c r="D354" s="151" t="s">
        <v>192</v>
      </c>
      <c r="E354" s="159" t="s">
        <v>1</v>
      </c>
      <c r="F354" s="160" t="s">
        <v>864</v>
      </c>
      <c r="H354" s="159" t="s">
        <v>1</v>
      </c>
      <c r="I354" s="161"/>
      <c r="L354" s="158"/>
      <c r="M354" s="162"/>
      <c r="T354" s="163"/>
      <c r="AT354" s="159" t="s">
        <v>192</v>
      </c>
      <c r="AU354" s="159" t="s">
        <v>96</v>
      </c>
      <c r="AV354" s="13" t="s">
        <v>94</v>
      </c>
      <c r="AW354" s="13" t="s">
        <v>42</v>
      </c>
      <c r="AX354" s="13" t="s">
        <v>87</v>
      </c>
      <c r="AY354" s="159" t="s">
        <v>183</v>
      </c>
    </row>
    <row r="355" spans="2:65" s="12" customFormat="1" ht="11.25">
      <c r="B355" s="150"/>
      <c r="D355" s="151" t="s">
        <v>192</v>
      </c>
      <c r="E355" s="152" t="s">
        <v>1</v>
      </c>
      <c r="F355" s="153" t="s">
        <v>865</v>
      </c>
      <c r="H355" s="154">
        <v>441.3</v>
      </c>
      <c r="I355" s="155"/>
      <c r="L355" s="150"/>
      <c r="M355" s="156"/>
      <c r="T355" s="157"/>
      <c r="AT355" s="152" t="s">
        <v>192</v>
      </c>
      <c r="AU355" s="152" t="s">
        <v>96</v>
      </c>
      <c r="AV355" s="12" t="s">
        <v>96</v>
      </c>
      <c r="AW355" s="12" t="s">
        <v>42</v>
      </c>
      <c r="AX355" s="12" t="s">
        <v>87</v>
      </c>
      <c r="AY355" s="152" t="s">
        <v>183</v>
      </c>
    </row>
    <row r="356" spans="2:65" s="13" customFormat="1" ht="11.25">
      <c r="B356" s="158"/>
      <c r="D356" s="151" t="s">
        <v>192</v>
      </c>
      <c r="E356" s="159" t="s">
        <v>1</v>
      </c>
      <c r="F356" s="160" t="s">
        <v>818</v>
      </c>
      <c r="H356" s="159" t="s">
        <v>1</v>
      </c>
      <c r="I356" s="161"/>
      <c r="L356" s="158"/>
      <c r="M356" s="162"/>
      <c r="T356" s="163"/>
      <c r="AT356" s="159" t="s">
        <v>192</v>
      </c>
      <c r="AU356" s="159" t="s">
        <v>96</v>
      </c>
      <c r="AV356" s="13" t="s">
        <v>94</v>
      </c>
      <c r="AW356" s="13" t="s">
        <v>42</v>
      </c>
      <c r="AX356" s="13" t="s">
        <v>87</v>
      </c>
      <c r="AY356" s="159" t="s">
        <v>183</v>
      </c>
    </row>
    <row r="357" spans="2:65" s="12" customFormat="1" ht="11.25">
      <c r="B357" s="150"/>
      <c r="D357" s="151" t="s">
        <v>192</v>
      </c>
      <c r="E357" s="152" t="s">
        <v>1</v>
      </c>
      <c r="F357" s="153" t="s">
        <v>866</v>
      </c>
      <c r="H357" s="154">
        <v>158.5</v>
      </c>
      <c r="I357" s="155"/>
      <c r="L357" s="150"/>
      <c r="M357" s="156"/>
      <c r="T357" s="157"/>
      <c r="AT357" s="152" t="s">
        <v>192</v>
      </c>
      <c r="AU357" s="152" t="s">
        <v>96</v>
      </c>
      <c r="AV357" s="12" t="s">
        <v>96</v>
      </c>
      <c r="AW357" s="12" t="s">
        <v>42</v>
      </c>
      <c r="AX357" s="12" t="s">
        <v>87</v>
      </c>
      <c r="AY357" s="152" t="s">
        <v>183</v>
      </c>
    </row>
    <row r="358" spans="2:65" s="15" customFormat="1" ht="11.25">
      <c r="B358" s="190"/>
      <c r="D358" s="151" t="s">
        <v>192</v>
      </c>
      <c r="E358" s="191" t="s">
        <v>1</v>
      </c>
      <c r="F358" s="192" t="s">
        <v>694</v>
      </c>
      <c r="H358" s="193">
        <v>599.79999999999995</v>
      </c>
      <c r="I358" s="194"/>
      <c r="L358" s="190"/>
      <c r="M358" s="195"/>
      <c r="T358" s="196"/>
      <c r="AT358" s="191" t="s">
        <v>192</v>
      </c>
      <c r="AU358" s="191" t="s">
        <v>96</v>
      </c>
      <c r="AV358" s="15" t="s">
        <v>190</v>
      </c>
      <c r="AW358" s="15" t="s">
        <v>42</v>
      </c>
      <c r="AX358" s="15" t="s">
        <v>94</v>
      </c>
      <c r="AY358" s="191" t="s">
        <v>183</v>
      </c>
    </row>
    <row r="359" spans="2:65" s="1" customFormat="1" ht="16.5" customHeight="1">
      <c r="B359" s="33"/>
      <c r="C359" s="137" t="s">
        <v>438</v>
      </c>
      <c r="D359" s="137" t="s">
        <v>185</v>
      </c>
      <c r="E359" s="138" t="s">
        <v>867</v>
      </c>
      <c r="F359" s="139" t="s">
        <v>868</v>
      </c>
      <c r="G359" s="140" t="s">
        <v>188</v>
      </c>
      <c r="H359" s="141">
        <v>465.7</v>
      </c>
      <c r="I359" s="142"/>
      <c r="J359" s="143">
        <f>ROUND(I359*H359,2)</f>
        <v>0</v>
      </c>
      <c r="K359" s="139" t="s">
        <v>189</v>
      </c>
      <c r="L359" s="33"/>
      <c r="M359" s="144" t="s">
        <v>1</v>
      </c>
      <c r="N359" s="145" t="s">
        <v>52</v>
      </c>
      <c r="P359" s="146">
        <f>O359*H359</f>
        <v>0</v>
      </c>
      <c r="Q359" s="146">
        <v>0</v>
      </c>
      <c r="R359" s="146">
        <f>Q359*H359</f>
        <v>0</v>
      </c>
      <c r="S359" s="146">
        <v>0</v>
      </c>
      <c r="T359" s="147">
        <f>S359*H359</f>
        <v>0</v>
      </c>
      <c r="AR359" s="148" t="s">
        <v>190</v>
      </c>
      <c r="AT359" s="148" t="s">
        <v>185</v>
      </c>
      <c r="AU359" s="148" t="s">
        <v>96</v>
      </c>
      <c r="AY359" s="17" t="s">
        <v>183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7" t="s">
        <v>94</v>
      </c>
      <c r="BK359" s="149">
        <f>ROUND(I359*H359,2)</f>
        <v>0</v>
      </c>
      <c r="BL359" s="17" t="s">
        <v>190</v>
      </c>
      <c r="BM359" s="148" t="s">
        <v>869</v>
      </c>
    </row>
    <row r="360" spans="2:65" s="13" customFormat="1" ht="11.25">
      <c r="B360" s="158"/>
      <c r="D360" s="151" t="s">
        <v>192</v>
      </c>
      <c r="E360" s="159" t="s">
        <v>1</v>
      </c>
      <c r="F360" s="160" t="s">
        <v>870</v>
      </c>
      <c r="H360" s="159" t="s">
        <v>1</v>
      </c>
      <c r="I360" s="161"/>
      <c r="L360" s="158"/>
      <c r="M360" s="162"/>
      <c r="T360" s="163"/>
      <c r="AT360" s="159" t="s">
        <v>192</v>
      </c>
      <c r="AU360" s="159" t="s">
        <v>96</v>
      </c>
      <c r="AV360" s="13" t="s">
        <v>94</v>
      </c>
      <c r="AW360" s="13" t="s">
        <v>42</v>
      </c>
      <c r="AX360" s="13" t="s">
        <v>87</v>
      </c>
      <c r="AY360" s="159" t="s">
        <v>183</v>
      </c>
    </row>
    <row r="361" spans="2:65" s="12" customFormat="1" ht="11.25">
      <c r="B361" s="150"/>
      <c r="D361" s="151" t="s">
        <v>192</v>
      </c>
      <c r="E361" s="152" t="s">
        <v>1</v>
      </c>
      <c r="F361" s="153" t="s">
        <v>871</v>
      </c>
      <c r="H361" s="154">
        <v>465.7</v>
      </c>
      <c r="I361" s="155"/>
      <c r="L361" s="150"/>
      <c r="M361" s="156"/>
      <c r="T361" s="157"/>
      <c r="AT361" s="152" t="s">
        <v>192</v>
      </c>
      <c r="AU361" s="152" t="s">
        <v>96</v>
      </c>
      <c r="AV361" s="12" t="s">
        <v>96</v>
      </c>
      <c r="AW361" s="12" t="s">
        <v>42</v>
      </c>
      <c r="AX361" s="12" t="s">
        <v>87</v>
      </c>
      <c r="AY361" s="152" t="s">
        <v>183</v>
      </c>
    </row>
    <row r="362" spans="2:65" s="15" customFormat="1" ht="11.25">
      <c r="B362" s="190"/>
      <c r="D362" s="151" t="s">
        <v>192</v>
      </c>
      <c r="E362" s="191" t="s">
        <v>1</v>
      </c>
      <c r="F362" s="192" t="s">
        <v>694</v>
      </c>
      <c r="H362" s="193">
        <v>465.7</v>
      </c>
      <c r="I362" s="194"/>
      <c r="L362" s="190"/>
      <c r="M362" s="195"/>
      <c r="T362" s="196"/>
      <c r="AT362" s="191" t="s">
        <v>192</v>
      </c>
      <c r="AU362" s="191" t="s">
        <v>96</v>
      </c>
      <c r="AV362" s="15" t="s">
        <v>190</v>
      </c>
      <c r="AW362" s="15" t="s">
        <v>42</v>
      </c>
      <c r="AX362" s="15" t="s">
        <v>94</v>
      </c>
      <c r="AY362" s="191" t="s">
        <v>183</v>
      </c>
    </row>
    <row r="363" spans="2:65" s="1" customFormat="1" ht="16.5" customHeight="1">
      <c r="B363" s="33"/>
      <c r="C363" s="137" t="s">
        <v>442</v>
      </c>
      <c r="D363" s="137" t="s">
        <v>185</v>
      </c>
      <c r="E363" s="138" t="s">
        <v>872</v>
      </c>
      <c r="F363" s="139" t="s">
        <v>873</v>
      </c>
      <c r="G363" s="140" t="s">
        <v>188</v>
      </c>
      <c r="H363" s="141">
        <v>476.7</v>
      </c>
      <c r="I363" s="142"/>
      <c r="J363" s="143">
        <f>ROUND(I363*H363,2)</f>
        <v>0</v>
      </c>
      <c r="K363" s="139" t="s">
        <v>189</v>
      </c>
      <c r="L363" s="33"/>
      <c r="M363" s="144" t="s">
        <v>1</v>
      </c>
      <c r="N363" s="145" t="s">
        <v>52</v>
      </c>
      <c r="P363" s="146">
        <f>O363*H363</f>
        <v>0</v>
      </c>
      <c r="Q363" s="146">
        <v>0</v>
      </c>
      <c r="R363" s="146">
        <f>Q363*H363</f>
        <v>0</v>
      </c>
      <c r="S363" s="146">
        <v>0</v>
      </c>
      <c r="T363" s="147">
        <f>S363*H363</f>
        <v>0</v>
      </c>
      <c r="AR363" s="148" t="s">
        <v>190</v>
      </c>
      <c r="AT363" s="148" t="s">
        <v>185</v>
      </c>
      <c r="AU363" s="148" t="s">
        <v>96</v>
      </c>
      <c r="AY363" s="17" t="s">
        <v>183</v>
      </c>
      <c r="BE363" s="149">
        <f>IF(N363="základní",J363,0)</f>
        <v>0</v>
      </c>
      <c r="BF363" s="149">
        <f>IF(N363="snížená",J363,0)</f>
        <v>0</v>
      </c>
      <c r="BG363" s="149">
        <f>IF(N363="zákl. přenesená",J363,0)</f>
        <v>0</v>
      </c>
      <c r="BH363" s="149">
        <f>IF(N363="sníž. přenesená",J363,0)</f>
        <v>0</v>
      </c>
      <c r="BI363" s="149">
        <f>IF(N363="nulová",J363,0)</f>
        <v>0</v>
      </c>
      <c r="BJ363" s="17" t="s">
        <v>94</v>
      </c>
      <c r="BK363" s="149">
        <f>ROUND(I363*H363,2)</f>
        <v>0</v>
      </c>
      <c r="BL363" s="17" t="s">
        <v>190</v>
      </c>
      <c r="BM363" s="148" t="s">
        <v>874</v>
      </c>
    </row>
    <row r="364" spans="2:65" s="13" customFormat="1" ht="11.25">
      <c r="B364" s="158"/>
      <c r="D364" s="151" t="s">
        <v>192</v>
      </c>
      <c r="E364" s="159" t="s">
        <v>1</v>
      </c>
      <c r="F364" s="160" t="s">
        <v>875</v>
      </c>
      <c r="H364" s="159" t="s">
        <v>1</v>
      </c>
      <c r="I364" s="161"/>
      <c r="L364" s="158"/>
      <c r="M364" s="162"/>
      <c r="T364" s="163"/>
      <c r="AT364" s="159" t="s">
        <v>192</v>
      </c>
      <c r="AU364" s="159" t="s">
        <v>96</v>
      </c>
      <c r="AV364" s="13" t="s">
        <v>94</v>
      </c>
      <c r="AW364" s="13" t="s">
        <v>42</v>
      </c>
      <c r="AX364" s="13" t="s">
        <v>87</v>
      </c>
      <c r="AY364" s="159" t="s">
        <v>183</v>
      </c>
    </row>
    <row r="365" spans="2:65" s="12" customFormat="1" ht="11.25">
      <c r="B365" s="150"/>
      <c r="D365" s="151" t="s">
        <v>192</v>
      </c>
      <c r="E365" s="152" t="s">
        <v>1</v>
      </c>
      <c r="F365" s="153" t="s">
        <v>876</v>
      </c>
      <c r="H365" s="154">
        <v>227.8</v>
      </c>
      <c r="I365" s="155"/>
      <c r="L365" s="150"/>
      <c r="M365" s="156"/>
      <c r="T365" s="157"/>
      <c r="AT365" s="152" t="s">
        <v>192</v>
      </c>
      <c r="AU365" s="152" t="s">
        <v>96</v>
      </c>
      <c r="AV365" s="12" t="s">
        <v>96</v>
      </c>
      <c r="AW365" s="12" t="s">
        <v>42</v>
      </c>
      <c r="AX365" s="12" t="s">
        <v>87</v>
      </c>
      <c r="AY365" s="152" t="s">
        <v>183</v>
      </c>
    </row>
    <row r="366" spans="2:65" s="13" customFormat="1" ht="11.25">
      <c r="B366" s="158"/>
      <c r="D366" s="151" t="s">
        <v>192</v>
      </c>
      <c r="E366" s="159" t="s">
        <v>1</v>
      </c>
      <c r="F366" s="160" t="s">
        <v>877</v>
      </c>
      <c r="H366" s="159" t="s">
        <v>1</v>
      </c>
      <c r="I366" s="161"/>
      <c r="L366" s="158"/>
      <c r="M366" s="162"/>
      <c r="T366" s="163"/>
      <c r="AT366" s="159" t="s">
        <v>192</v>
      </c>
      <c r="AU366" s="159" t="s">
        <v>96</v>
      </c>
      <c r="AV366" s="13" t="s">
        <v>94</v>
      </c>
      <c r="AW366" s="13" t="s">
        <v>42</v>
      </c>
      <c r="AX366" s="13" t="s">
        <v>87</v>
      </c>
      <c r="AY366" s="159" t="s">
        <v>183</v>
      </c>
    </row>
    <row r="367" spans="2:65" s="12" customFormat="1" ht="11.25">
      <c r="B367" s="150"/>
      <c r="D367" s="151" t="s">
        <v>192</v>
      </c>
      <c r="E367" s="152" t="s">
        <v>1</v>
      </c>
      <c r="F367" s="153" t="s">
        <v>850</v>
      </c>
      <c r="H367" s="154">
        <v>248.9</v>
      </c>
      <c r="I367" s="155"/>
      <c r="L367" s="150"/>
      <c r="M367" s="156"/>
      <c r="T367" s="157"/>
      <c r="AT367" s="152" t="s">
        <v>192</v>
      </c>
      <c r="AU367" s="152" t="s">
        <v>96</v>
      </c>
      <c r="AV367" s="12" t="s">
        <v>96</v>
      </c>
      <c r="AW367" s="12" t="s">
        <v>42</v>
      </c>
      <c r="AX367" s="12" t="s">
        <v>87</v>
      </c>
      <c r="AY367" s="152" t="s">
        <v>183</v>
      </c>
    </row>
    <row r="368" spans="2:65" s="15" customFormat="1" ht="11.25">
      <c r="B368" s="190"/>
      <c r="D368" s="151" t="s">
        <v>192</v>
      </c>
      <c r="E368" s="191" t="s">
        <v>1</v>
      </c>
      <c r="F368" s="192" t="s">
        <v>694</v>
      </c>
      <c r="H368" s="193">
        <v>476.7</v>
      </c>
      <c r="I368" s="194"/>
      <c r="L368" s="190"/>
      <c r="M368" s="195"/>
      <c r="T368" s="196"/>
      <c r="AT368" s="191" t="s">
        <v>192</v>
      </c>
      <c r="AU368" s="191" t="s">
        <v>96</v>
      </c>
      <c r="AV368" s="15" t="s">
        <v>190</v>
      </c>
      <c r="AW368" s="15" t="s">
        <v>42</v>
      </c>
      <c r="AX368" s="15" t="s">
        <v>94</v>
      </c>
      <c r="AY368" s="191" t="s">
        <v>183</v>
      </c>
    </row>
    <row r="369" spans="2:65" s="1" customFormat="1" ht="21.75" customHeight="1">
      <c r="B369" s="33"/>
      <c r="C369" s="137" t="s">
        <v>447</v>
      </c>
      <c r="D369" s="137" t="s">
        <v>185</v>
      </c>
      <c r="E369" s="138" t="s">
        <v>878</v>
      </c>
      <c r="F369" s="139" t="s">
        <v>879</v>
      </c>
      <c r="G369" s="140" t="s">
        <v>188</v>
      </c>
      <c r="H369" s="141">
        <v>476.7</v>
      </c>
      <c r="I369" s="142"/>
      <c r="J369" s="143">
        <f>ROUND(I369*H369,2)</f>
        <v>0</v>
      </c>
      <c r="K369" s="139" t="s">
        <v>189</v>
      </c>
      <c r="L369" s="33"/>
      <c r="M369" s="144" t="s">
        <v>1</v>
      </c>
      <c r="N369" s="145" t="s">
        <v>52</v>
      </c>
      <c r="P369" s="146">
        <f>O369*H369</f>
        <v>0</v>
      </c>
      <c r="Q369" s="146">
        <v>0</v>
      </c>
      <c r="R369" s="146">
        <f>Q369*H369</f>
        <v>0</v>
      </c>
      <c r="S369" s="146">
        <v>0</v>
      </c>
      <c r="T369" s="147">
        <f>S369*H369</f>
        <v>0</v>
      </c>
      <c r="AR369" s="148" t="s">
        <v>190</v>
      </c>
      <c r="AT369" s="148" t="s">
        <v>185</v>
      </c>
      <c r="AU369" s="148" t="s">
        <v>96</v>
      </c>
      <c r="AY369" s="17" t="s">
        <v>183</v>
      </c>
      <c r="BE369" s="149">
        <f>IF(N369="základní",J369,0)</f>
        <v>0</v>
      </c>
      <c r="BF369" s="149">
        <f>IF(N369="snížená",J369,0)</f>
        <v>0</v>
      </c>
      <c r="BG369" s="149">
        <f>IF(N369="zákl. přenesená",J369,0)</f>
        <v>0</v>
      </c>
      <c r="BH369" s="149">
        <f>IF(N369="sníž. přenesená",J369,0)</f>
        <v>0</v>
      </c>
      <c r="BI369" s="149">
        <f>IF(N369="nulová",J369,0)</f>
        <v>0</v>
      </c>
      <c r="BJ369" s="17" t="s">
        <v>94</v>
      </c>
      <c r="BK369" s="149">
        <f>ROUND(I369*H369,2)</f>
        <v>0</v>
      </c>
      <c r="BL369" s="17" t="s">
        <v>190</v>
      </c>
      <c r="BM369" s="148" t="s">
        <v>880</v>
      </c>
    </row>
    <row r="370" spans="2:65" s="13" customFormat="1" ht="11.25">
      <c r="B370" s="158"/>
      <c r="D370" s="151" t="s">
        <v>192</v>
      </c>
      <c r="E370" s="159" t="s">
        <v>1</v>
      </c>
      <c r="F370" s="160" t="s">
        <v>881</v>
      </c>
      <c r="H370" s="159" t="s">
        <v>1</v>
      </c>
      <c r="I370" s="161"/>
      <c r="L370" s="158"/>
      <c r="M370" s="162"/>
      <c r="T370" s="163"/>
      <c r="AT370" s="159" t="s">
        <v>192</v>
      </c>
      <c r="AU370" s="159" t="s">
        <v>96</v>
      </c>
      <c r="AV370" s="13" t="s">
        <v>94</v>
      </c>
      <c r="AW370" s="13" t="s">
        <v>42</v>
      </c>
      <c r="AX370" s="13" t="s">
        <v>87</v>
      </c>
      <c r="AY370" s="159" t="s">
        <v>183</v>
      </c>
    </row>
    <row r="371" spans="2:65" s="12" customFormat="1" ht="11.25">
      <c r="B371" s="150"/>
      <c r="D371" s="151" t="s">
        <v>192</v>
      </c>
      <c r="E371" s="152" t="s">
        <v>1</v>
      </c>
      <c r="F371" s="153" t="s">
        <v>876</v>
      </c>
      <c r="H371" s="154">
        <v>227.8</v>
      </c>
      <c r="I371" s="155"/>
      <c r="L371" s="150"/>
      <c r="M371" s="156"/>
      <c r="T371" s="157"/>
      <c r="AT371" s="152" t="s">
        <v>192</v>
      </c>
      <c r="AU371" s="152" t="s">
        <v>96</v>
      </c>
      <c r="AV371" s="12" t="s">
        <v>96</v>
      </c>
      <c r="AW371" s="12" t="s">
        <v>42</v>
      </c>
      <c r="AX371" s="12" t="s">
        <v>87</v>
      </c>
      <c r="AY371" s="152" t="s">
        <v>183</v>
      </c>
    </row>
    <row r="372" spans="2:65" s="13" customFormat="1" ht="11.25">
      <c r="B372" s="158"/>
      <c r="D372" s="151" t="s">
        <v>192</v>
      </c>
      <c r="E372" s="159" t="s">
        <v>1</v>
      </c>
      <c r="F372" s="160" t="s">
        <v>882</v>
      </c>
      <c r="H372" s="159" t="s">
        <v>1</v>
      </c>
      <c r="I372" s="161"/>
      <c r="L372" s="158"/>
      <c r="M372" s="162"/>
      <c r="T372" s="163"/>
      <c r="AT372" s="159" t="s">
        <v>192</v>
      </c>
      <c r="AU372" s="159" t="s">
        <v>96</v>
      </c>
      <c r="AV372" s="13" t="s">
        <v>94</v>
      </c>
      <c r="AW372" s="13" t="s">
        <v>42</v>
      </c>
      <c r="AX372" s="13" t="s">
        <v>87</v>
      </c>
      <c r="AY372" s="159" t="s">
        <v>183</v>
      </c>
    </row>
    <row r="373" spans="2:65" s="12" customFormat="1" ht="11.25">
      <c r="B373" s="150"/>
      <c r="D373" s="151" t="s">
        <v>192</v>
      </c>
      <c r="E373" s="152" t="s">
        <v>1</v>
      </c>
      <c r="F373" s="153" t="s">
        <v>850</v>
      </c>
      <c r="H373" s="154">
        <v>248.9</v>
      </c>
      <c r="I373" s="155"/>
      <c r="L373" s="150"/>
      <c r="M373" s="156"/>
      <c r="T373" s="157"/>
      <c r="AT373" s="152" t="s">
        <v>192</v>
      </c>
      <c r="AU373" s="152" t="s">
        <v>96</v>
      </c>
      <c r="AV373" s="12" t="s">
        <v>96</v>
      </c>
      <c r="AW373" s="12" t="s">
        <v>42</v>
      </c>
      <c r="AX373" s="12" t="s">
        <v>87</v>
      </c>
      <c r="AY373" s="152" t="s">
        <v>183</v>
      </c>
    </row>
    <row r="374" spans="2:65" s="15" customFormat="1" ht="11.25">
      <c r="B374" s="190"/>
      <c r="D374" s="151" t="s">
        <v>192</v>
      </c>
      <c r="E374" s="191" t="s">
        <v>1</v>
      </c>
      <c r="F374" s="192" t="s">
        <v>694</v>
      </c>
      <c r="H374" s="193">
        <v>476.7</v>
      </c>
      <c r="I374" s="194"/>
      <c r="L374" s="190"/>
      <c r="M374" s="195"/>
      <c r="T374" s="196"/>
      <c r="AT374" s="191" t="s">
        <v>192</v>
      </c>
      <c r="AU374" s="191" t="s">
        <v>96</v>
      </c>
      <c r="AV374" s="15" t="s">
        <v>190</v>
      </c>
      <c r="AW374" s="15" t="s">
        <v>42</v>
      </c>
      <c r="AX374" s="15" t="s">
        <v>94</v>
      </c>
      <c r="AY374" s="191" t="s">
        <v>183</v>
      </c>
    </row>
    <row r="375" spans="2:65" s="1" customFormat="1" ht="16.5" customHeight="1">
      <c r="B375" s="33"/>
      <c r="C375" s="137" t="s">
        <v>452</v>
      </c>
      <c r="D375" s="137" t="s">
        <v>185</v>
      </c>
      <c r="E375" s="138" t="s">
        <v>883</v>
      </c>
      <c r="F375" s="139" t="s">
        <v>884</v>
      </c>
      <c r="G375" s="140" t="s">
        <v>188</v>
      </c>
      <c r="H375" s="141">
        <v>144.5</v>
      </c>
      <c r="I375" s="142"/>
      <c r="J375" s="143">
        <f>ROUND(I375*H375,2)</f>
        <v>0</v>
      </c>
      <c r="K375" s="139" t="s">
        <v>189</v>
      </c>
      <c r="L375" s="33"/>
      <c r="M375" s="144" t="s">
        <v>1</v>
      </c>
      <c r="N375" s="145" t="s">
        <v>52</v>
      </c>
      <c r="P375" s="146">
        <f>O375*H375</f>
        <v>0</v>
      </c>
      <c r="Q375" s="146">
        <v>0.1837</v>
      </c>
      <c r="R375" s="146">
        <f>Q375*H375</f>
        <v>26.544650000000001</v>
      </c>
      <c r="S375" s="146">
        <v>0</v>
      </c>
      <c r="T375" s="147">
        <f>S375*H375</f>
        <v>0</v>
      </c>
      <c r="AR375" s="148" t="s">
        <v>190</v>
      </c>
      <c r="AT375" s="148" t="s">
        <v>185</v>
      </c>
      <c r="AU375" s="148" t="s">
        <v>96</v>
      </c>
      <c r="AY375" s="17" t="s">
        <v>183</v>
      </c>
      <c r="BE375" s="149">
        <f>IF(N375="základní",J375,0)</f>
        <v>0</v>
      </c>
      <c r="BF375" s="149">
        <f>IF(N375="snížená",J375,0)</f>
        <v>0</v>
      </c>
      <c r="BG375" s="149">
        <f>IF(N375="zákl. přenesená",J375,0)</f>
        <v>0</v>
      </c>
      <c r="BH375" s="149">
        <f>IF(N375="sníž. přenesená",J375,0)</f>
        <v>0</v>
      </c>
      <c r="BI375" s="149">
        <f>IF(N375="nulová",J375,0)</f>
        <v>0</v>
      </c>
      <c r="BJ375" s="17" t="s">
        <v>94</v>
      </c>
      <c r="BK375" s="149">
        <f>ROUND(I375*H375,2)</f>
        <v>0</v>
      </c>
      <c r="BL375" s="17" t="s">
        <v>190</v>
      </c>
      <c r="BM375" s="148" t="s">
        <v>885</v>
      </c>
    </row>
    <row r="376" spans="2:65" s="13" customFormat="1" ht="11.25">
      <c r="B376" s="158"/>
      <c r="D376" s="151" t="s">
        <v>192</v>
      </c>
      <c r="E376" s="159" t="s">
        <v>1</v>
      </c>
      <c r="F376" s="160" t="s">
        <v>886</v>
      </c>
      <c r="H376" s="159" t="s">
        <v>1</v>
      </c>
      <c r="I376" s="161"/>
      <c r="L376" s="158"/>
      <c r="M376" s="162"/>
      <c r="T376" s="163"/>
      <c r="AT376" s="159" t="s">
        <v>192</v>
      </c>
      <c r="AU376" s="159" t="s">
        <v>96</v>
      </c>
      <c r="AV376" s="13" t="s">
        <v>94</v>
      </c>
      <c r="AW376" s="13" t="s">
        <v>42</v>
      </c>
      <c r="AX376" s="13" t="s">
        <v>87</v>
      </c>
      <c r="AY376" s="159" t="s">
        <v>183</v>
      </c>
    </row>
    <row r="377" spans="2:65" s="13" customFormat="1" ht="11.25">
      <c r="B377" s="158"/>
      <c r="D377" s="151" t="s">
        <v>192</v>
      </c>
      <c r="E377" s="159" t="s">
        <v>1</v>
      </c>
      <c r="F377" s="160" t="s">
        <v>887</v>
      </c>
      <c r="H377" s="159" t="s">
        <v>1</v>
      </c>
      <c r="I377" s="161"/>
      <c r="L377" s="158"/>
      <c r="M377" s="162"/>
      <c r="T377" s="163"/>
      <c r="AT377" s="159" t="s">
        <v>192</v>
      </c>
      <c r="AU377" s="159" t="s">
        <v>96</v>
      </c>
      <c r="AV377" s="13" t="s">
        <v>94</v>
      </c>
      <c r="AW377" s="13" t="s">
        <v>42</v>
      </c>
      <c r="AX377" s="13" t="s">
        <v>87</v>
      </c>
      <c r="AY377" s="159" t="s">
        <v>183</v>
      </c>
    </row>
    <row r="378" spans="2:65" s="12" customFormat="1" ht="11.25">
      <c r="B378" s="150"/>
      <c r="D378" s="151" t="s">
        <v>192</v>
      </c>
      <c r="E378" s="152" t="s">
        <v>1</v>
      </c>
      <c r="F378" s="153" t="s">
        <v>888</v>
      </c>
      <c r="H378" s="154">
        <v>132</v>
      </c>
      <c r="I378" s="155"/>
      <c r="L378" s="150"/>
      <c r="M378" s="156"/>
      <c r="T378" s="157"/>
      <c r="AT378" s="152" t="s">
        <v>192</v>
      </c>
      <c r="AU378" s="152" t="s">
        <v>96</v>
      </c>
      <c r="AV378" s="12" t="s">
        <v>96</v>
      </c>
      <c r="AW378" s="12" t="s">
        <v>42</v>
      </c>
      <c r="AX378" s="12" t="s">
        <v>87</v>
      </c>
      <c r="AY378" s="152" t="s">
        <v>183</v>
      </c>
    </row>
    <row r="379" spans="2:65" s="13" customFormat="1" ht="11.25">
      <c r="B379" s="158"/>
      <c r="D379" s="151" t="s">
        <v>192</v>
      </c>
      <c r="E379" s="159" t="s">
        <v>1</v>
      </c>
      <c r="F379" s="160" t="s">
        <v>889</v>
      </c>
      <c r="H379" s="159" t="s">
        <v>1</v>
      </c>
      <c r="I379" s="161"/>
      <c r="L379" s="158"/>
      <c r="M379" s="162"/>
      <c r="T379" s="163"/>
      <c r="AT379" s="159" t="s">
        <v>192</v>
      </c>
      <c r="AU379" s="159" t="s">
        <v>96</v>
      </c>
      <c r="AV379" s="13" t="s">
        <v>94</v>
      </c>
      <c r="AW379" s="13" t="s">
        <v>42</v>
      </c>
      <c r="AX379" s="13" t="s">
        <v>87</v>
      </c>
      <c r="AY379" s="159" t="s">
        <v>183</v>
      </c>
    </row>
    <row r="380" spans="2:65" s="12" customFormat="1" ht="11.25">
      <c r="B380" s="150"/>
      <c r="D380" s="151" t="s">
        <v>192</v>
      </c>
      <c r="E380" s="152" t="s">
        <v>1</v>
      </c>
      <c r="F380" s="153" t="s">
        <v>890</v>
      </c>
      <c r="H380" s="154">
        <v>12.5</v>
      </c>
      <c r="I380" s="155"/>
      <c r="L380" s="150"/>
      <c r="M380" s="156"/>
      <c r="T380" s="157"/>
      <c r="AT380" s="152" t="s">
        <v>192</v>
      </c>
      <c r="AU380" s="152" t="s">
        <v>96</v>
      </c>
      <c r="AV380" s="12" t="s">
        <v>96</v>
      </c>
      <c r="AW380" s="12" t="s">
        <v>42</v>
      </c>
      <c r="AX380" s="12" t="s">
        <v>87</v>
      </c>
      <c r="AY380" s="152" t="s">
        <v>183</v>
      </c>
    </row>
    <row r="381" spans="2:65" s="15" customFormat="1" ht="11.25">
      <c r="B381" s="190"/>
      <c r="D381" s="151" t="s">
        <v>192</v>
      </c>
      <c r="E381" s="191" t="s">
        <v>1</v>
      </c>
      <c r="F381" s="192" t="s">
        <v>694</v>
      </c>
      <c r="H381" s="193">
        <v>144.5</v>
      </c>
      <c r="I381" s="194"/>
      <c r="L381" s="190"/>
      <c r="M381" s="195"/>
      <c r="T381" s="196"/>
      <c r="AT381" s="191" t="s">
        <v>192</v>
      </c>
      <c r="AU381" s="191" t="s">
        <v>96</v>
      </c>
      <c r="AV381" s="15" t="s">
        <v>190</v>
      </c>
      <c r="AW381" s="15" t="s">
        <v>42</v>
      </c>
      <c r="AX381" s="15" t="s">
        <v>94</v>
      </c>
      <c r="AY381" s="191" t="s">
        <v>183</v>
      </c>
    </row>
    <row r="382" spans="2:65" s="1" customFormat="1" ht="16.5" customHeight="1">
      <c r="B382" s="33"/>
      <c r="C382" s="176" t="s">
        <v>457</v>
      </c>
      <c r="D382" s="176" t="s">
        <v>511</v>
      </c>
      <c r="E382" s="177" t="s">
        <v>891</v>
      </c>
      <c r="F382" s="178" t="s">
        <v>892</v>
      </c>
      <c r="G382" s="179" t="s">
        <v>188</v>
      </c>
      <c r="H382" s="180">
        <v>154.53</v>
      </c>
      <c r="I382" s="181"/>
      <c r="J382" s="182">
        <f>ROUND(I382*H382,2)</f>
        <v>0</v>
      </c>
      <c r="K382" s="178" t="s">
        <v>189</v>
      </c>
      <c r="L382" s="183"/>
      <c r="M382" s="184" t="s">
        <v>1</v>
      </c>
      <c r="N382" s="185" t="s">
        <v>52</v>
      </c>
      <c r="P382" s="146">
        <f>O382*H382</f>
        <v>0</v>
      </c>
      <c r="Q382" s="146">
        <v>0.222</v>
      </c>
      <c r="R382" s="146">
        <f>Q382*H382</f>
        <v>34.305660000000003</v>
      </c>
      <c r="S382" s="146">
        <v>0</v>
      </c>
      <c r="T382" s="147">
        <f>S382*H382</f>
        <v>0</v>
      </c>
      <c r="AR382" s="148" t="s">
        <v>235</v>
      </c>
      <c r="AT382" s="148" t="s">
        <v>511</v>
      </c>
      <c r="AU382" s="148" t="s">
        <v>96</v>
      </c>
      <c r="AY382" s="17" t="s">
        <v>183</v>
      </c>
      <c r="BE382" s="149">
        <f>IF(N382="základní",J382,0)</f>
        <v>0</v>
      </c>
      <c r="BF382" s="149">
        <f>IF(N382="snížená",J382,0)</f>
        <v>0</v>
      </c>
      <c r="BG382" s="149">
        <f>IF(N382="zákl. přenesená",J382,0)</f>
        <v>0</v>
      </c>
      <c r="BH382" s="149">
        <f>IF(N382="sníž. přenesená",J382,0)</f>
        <v>0</v>
      </c>
      <c r="BI382" s="149">
        <f>IF(N382="nulová",J382,0)</f>
        <v>0</v>
      </c>
      <c r="BJ382" s="17" t="s">
        <v>94</v>
      </c>
      <c r="BK382" s="149">
        <f>ROUND(I382*H382,2)</f>
        <v>0</v>
      </c>
      <c r="BL382" s="17" t="s">
        <v>190</v>
      </c>
      <c r="BM382" s="148" t="s">
        <v>893</v>
      </c>
    </row>
    <row r="383" spans="2:65" s="1" customFormat="1" ht="16.5" customHeight="1">
      <c r="B383" s="33"/>
      <c r="C383" s="137" t="s">
        <v>462</v>
      </c>
      <c r="D383" s="137" t="s">
        <v>185</v>
      </c>
      <c r="E383" s="138" t="s">
        <v>894</v>
      </c>
      <c r="F383" s="139" t="s">
        <v>895</v>
      </c>
      <c r="G383" s="140" t="s">
        <v>188</v>
      </c>
      <c r="H383" s="141">
        <v>20.2</v>
      </c>
      <c r="I383" s="142"/>
      <c r="J383" s="143">
        <f>ROUND(I383*H383,2)</f>
        <v>0</v>
      </c>
      <c r="K383" s="139" t="s">
        <v>189</v>
      </c>
      <c r="L383" s="33"/>
      <c r="M383" s="144" t="s">
        <v>1</v>
      </c>
      <c r="N383" s="145" t="s">
        <v>52</v>
      </c>
      <c r="P383" s="146">
        <f>O383*H383</f>
        <v>0</v>
      </c>
      <c r="Q383" s="146">
        <v>0.19536000000000001</v>
      </c>
      <c r="R383" s="146">
        <f>Q383*H383</f>
        <v>3.946272</v>
      </c>
      <c r="S383" s="146">
        <v>0</v>
      </c>
      <c r="T383" s="147">
        <f>S383*H383</f>
        <v>0</v>
      </c>
      <c r="AR383" s="148" t="s">
        <v>190</v>
      </c>
      <c r="AT383" s="148" t="s">
        <v>185</v>
      </c>
      <c r="AU383" s="148" t="s">
        <v>96</v>
      </c>
      <c r="AY383" s="17" t="s">
        <v>183</v>
      </c>
      <c r="BE383" s="149">
        <f>IF(N383="základní",J383,0)</f>
        <v>0</v>
      </c>
      <c r="BF383" s="149">
        <f>IF(N383="snížená",J383,0)</f>
        <v>0</v>
      </c>
      <c r="BG383" s="149">
        <f>IF(N383="zákl. přenesená",J383,0)</f>
        <v>0</v>
      </c>
      <c r="BH383" s="149">
        <f>IF(N383="sníž. přenesená",J383,0)</f>
        <v>0</v>
      </c>
      <c r="BI383" s="149">
        <f>IF(N383="nulová",J383,0)</f>
        <v>0</v>
      </c>
      <c r="BJ383" s="17" t="s">
        <v>94</v>
      </c>
      <c r="BK383" s="149">
        <f>ROUND(I383*H383,2)</f>
        <v>0</v>
      </c>
      <c r="BL383" s="17" t="s">
        <v>190</v>
      </c>
      <c r="BM383" s="148" t="s">
        <v>896</v>
      </c>
    </row>
    <row r="384" spans="2:65" s="13" customFormat="1" ht="11.25">
      <c r="B384" s="158"/>
      <c r="D384" s="151" t="s">
        <v>192</v>
      </c>
      <c r="E384" s="159" t="s">
        <v>1</v>
      </c>
      <c r="F384" s="160" t="s">
        <v>897</v>
      </c>
      <c r="H384" s="159" t="s">
        <v>1</v>
      </c>
      <c r="I384" s="161"/>
      <c r="L384" s="158"/>
      <c r="M384" s="162"/>
      <c r="T384" s="163"/>
      <c r="AT384" s="159" t="s">
        <v>192</v>
      </c>
      <c r="AU384" s="159" t="s">
        <v>96</v>
      </c>
      <c r="AV384" s="13" t="s">
        <v>94</v>
      </c>
      <c r="AW384" s="13" t="s">
        <v>42</v>
      </c>
      <c r="AX384" s="13" t="s">
        <v>87</v>
      </c>
      <c r="AY384" s="159" t="s">
        <v>183</v>
      </c>
    </row>
    <row r="385" spans="2:65" s="12" customFormat="1" ht="11.25">
      <c r="B385" s="150"/>
      <c r="D385" s="151" t="s">
        <v>192</v>
      </c>
      <c r="E385" s="152" t="s">
        <v>1</v>
      </c>
      <c r="F385" s="153" t="s">
        <v>898</v>
      </c>
      <c r="H385" s="154">
        <v>12.5</v>
      </c>
      <c r="I385" s="155"/>
      <c r="L385" s="150"/>
      <c r="M385" s="156"/>
      <c r="T385" s="157"/>
      <c r="AT385" s="152" t="s">
        <v>192</v>
      </c>
      <c r="AU385" s="152" t="s">
        <v>96</v>
      </c>
      <c r="AV385" s="12" t="s">
        <v>96</v>
      </c>
      <c r="AW385" s="12" t="s">
        <v>42</v>
      </c>
      <c r="AX385" s="12" t="s">
        <v>87</v>
      </c>
      <c r="AY385" s="152" t="s">
        <v>183</v>
      </c>
    </row>
    <row r="386" spans="2:65" s="13" customFormat="1" ht="11.25">
      <c r="B386" s="158"/>
      <c r="D386" s="151" t="s">
        <v>192</v>
      </c>
      <c r="E386" s="159" t="s">
        <v>1</v>
      </c>
      <c r="F386" s="160" t="s">
        <v>899</v>
      </c>
      <c r="H386" s="159" t="s">
        <v>1</v>
      </c>
      <c r="I386" s="161"/>
      <c r="L386" s="158"/>
      <c r="M386" s="162"/>
      <c r="T386" s="163"/>
      <c r="AT386" s="159" t="s">
        <v>192</v>
      </c>
      <c r="AU386" s="159" t="s">
        <v>96</v>
      </c>
      <c r="AV386" s="13" t="s">
        <v>94</v>
      </c>
      <c r="AW386" s="13" t="s">
        <v>42</v>
      </c>
      <c r="AX386" s="13" t="s">
        <v>87</v>
      </c>
      <c r="AY386" s="159" t="s">
        <v>183</v>
      </c>
    </row>
    <row r="387" spans="2:65" s="12" customFormat="1" ht="11.25">
      <c r="B387" s="150"/>
      <c r="D387" s="151" t="s">
        <v>192</v>
      </c>
      <c r="E387" s="152" t="s">
        <v>1</v>
      </c>
      <c r="F387" s="153" t="s">
        <v>900</v>
      </c>
      <c r="H387" s="154">
        <v>7.7</v>
      </c>
      <c r="I387" s="155"/>
      <c r="L387" s="150"/>
      <c r="M387" s="156"/>
      <c r="T387" s="157"/>
      <c r="AT387" s="152" t="s">
        <v>192</v>
      </c>
      <c r="AU387" s="152" t="s">
        <v>96</v>
      </c>
      <c r="AV387" s="12" t="s">
        <v>96</v>
      </c>
      <c r="AW387" s="12" t="s">
        <v>42</v>
      </c>
      <c r="AX387" s="12" t="s">
        <v>87</v>
      </c>
      <c r="AY387" s="152" t="s">
        <v>183</v>
      </c>
    </row>
    <row r="388" spans="2:65" s="15" customFormat="1" ht="11.25">
      <c r="B388" s="190"/>
      <c r="D388" s="151" t="s">
        <v>192</v>
      </c>
      <c r="E388" s="191" t="s">
        <v>1</v>
      </c>
      <c r="F388" s="192" t="s">
        <v>694</v>
      </c>
      <c r="H388" s="193">
        <v>20.2</v>
      </c>
      <c r="I388" s="194"/>
      <c r="L388" s="190"/>
      <c r="M388" s="195"/>
      <c r="T388" s="196"/>
      <c r="AT388" s="191" t="s">
        <v>192</v>
      </c>
      <c r="AU388" s="191" t="s">
        <v>96</v>
      </c>
      <c r="AV388" s="15" t="s">
        <v>190</v>
      </c>
      <c r="AW388" s="15" t="s">
        <v>42</v>
      </c>
      <c r="AX388" s="15" t="s">
        <v>94</v>
      </c>
      <c r="AY388" s="191" t="s">
        <v>183</v>
      </c>
    </row>
    <row r="389" spans="2:65" s="1" customFormat="1" ht="16.5" customHeight="1">
      <c r="B389" s="33"/>
      <c r="C389" s="137" t="s">
        <v>467</v>
      </c>
      <c r="D389" s="137" t="s">
        <v>185</v>
      </c>
      <c r="E389" s="138" t="s">
        <v>901</v>
      </c>
      <c r="F389" s="139" t="s">
        <v>902</v>
      </c>
      <c r="G389" s="140" t="s">
        <v>188</v>
      </c>
      <c r="H389" s="141">
        <v>51.1</v>
      </c>
      <c r="I389" s="142"/>
      <c r="J389" s="143">
        <f>ROUND(I389*H389,2)</f>
        <v>0</v>
      </c>
      <c r="K389" s="139" t="s">
        <v>189</v>
      </c>
      <c r="L389" s="33"/>
      <c r="M389" s="144" t="s">
        <v>1</v>
      </c>
      <c r="N389" s="145" t="s">
        <v>52</v>
      </c>
      <c r="P389" s="146">
        <f>O389*H389</f>
        <v>0</v>
      </c>
      <c r="Q389" s="146">
        <v>0.16700000000000001</v>
      </c>
      <c r="R389" s="146">
        <f>Q389*H389</f>
        <v>8.5337000000000014</v>
      </c>
      <c r="S389" s="146">
        <v>0</v>
      </c>
      <c r="T389" s="147">
        <f>S389*H389</f>
        <v>0</v>
      </c>
      <c r="AR389" s="148" t="s">
        <v>190</v>
      </c>
      <c r="AT389" s="148" t="s">
        <v>185</v>
      </c>
      <c r="AU389" s="148" t="s">
        <v>96</v>
      </c>
      <c r="AY389" s="17" t="s">
        <v>183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7" t="s">
        <v>94</v>
      </c>
      <c r="BK389" s="149">
        <f>ROUND(I389*H389,2)</f>
        <v>0</v>
      </c>
      <c r="BL389" s="17" t="s">
        <v>190</v>
      </c>
      <c r="BM389" s="148" t="s">
        <v>903</v>
      </c>
    </row>
    <row r="390" spans="2:65" s="13" customFormat="1" ht="11.25">
      <c r="B390" s="158"/>
      <c r="D390" s="151" t="s">
        <v>192</v>
      </c>
      <c r="E390" s="159" t="s">
        <v>1</v>
      </c>
      <c r="F390" s="160" t="s">
        <v>904</v>
      </c>
      <c r="H390" s="159" t="s">
        <v>1</v>
      </c>
      <c r="I390" s="161"/>
      <c r="L390" s="158"/>
      <c r="M390" s="162"/>
      <c r="T390" s="163"/>
      <c r="AT390" s="159" t="s">
        <v>192</v>
      </c>
      <c r="AU390" s="159" t="s">
        <v>96</v>
      </c>
      <c r="AV390" s="13" t="s">
        <v>94</v>
      </c>
      <c r="AW390" s="13" t="s">
        <v>42</v>
      </c>
      <c r="AX390" s="13" t="s">
        <v>87</v>
      </c>
      <c r="AY390" s="159" t="s">
        <v>183</v>
      </c>
    </row>
    <row r="391" spans="2:65" s="12" customFormat="1" ht="11.25">
      <c r="B391" s="150"/>
      <c r="D391" s="151" t="s">
        <v>192</v>
      </c>
      <c r="E391" s="152" t="s">
        <v>1</v>
      </c>
      <c r="F391" s="153" t="s">
        <v>826</v>
      </c>
      <c r="H391" s="154">
        <v>51.1</v>
      </c>
      <c r="I391" s="155"/>
      <c r="L391" s="150"/>
      <c r="M391" s="156"/>
      <c r="T391" s="157"/>
      <c r="AT391" s="152" t="s">
        <v>192</v>
      </c>
      <c r="AU391" s="152" t="s">
        <v>96</v>
      </c>
      <c r="AV391" s="12" t="s">
        <v>96</v>
      </c>
      <c r="AW391" s="12" t="s">
        <v>42</v>
      </c>
      <c r="AX391" s="12" t="s">
        <v>87</v>
      </c>
      <c r="AY391" s="152" t="s">
        <v>183</v>
      </c>
    </row>
    <row r="392" spans="2:65" s="15" customFormat="1" ht="11.25">
      <c r="B392" s="190"/>
      <c r="D392" s="151" t="s">
        <v>192</v>
      </c>
      <c r="E392" s="191" t="s">
        <v>1</v>
      </c>
      <c r="F392" s="192" t="s">
        <v>636</v>
      </c>
      <c r="H392" s="193">
        <v>51.1</v>
      </c>
      <c r="I392" s="194"/>
      <c r="L392" s="190"/>
      <c r="M392" s="195"/>
      <c r="T392" s="196"/>
      <c r="AT392" s="191" t="s">
        <v>192</v>
      </c>
      <c r="AU392" s="191" t="s">
        <v>96</v>
      </c>
      <c r="AV392" s="15" t="s">
        <v>190</v>
      </c>
      <c r="AW392" s="15" t="s">
        <v>42</v>
      </c>
      <c r="AX392" s="15" t="s">
        <v>94</v>
      </c>
      <c r="AY392" s="191" t="s">
        <v>183</v>
      </c>
    </row>
    <row r="393" spans="2:65" s="1" customFormat="1" ht="16.5" customHeight="1">
      <c r="B393" s="33"/>
      <c r="C393" s="176" t="s">
        <v>472</v>
      </c>
      <c r="D393" s="176" t="s">
        <v>511</v>
      </c>
      <c r="E393" s="177" t="s">
        <v>905</v>
      </c>
      <c r="F393" s="178" t="s">
        <v>906</v>
      </c>
      <c r="G393" s="179" t="s">
        <v>188</v>
      </c>
      <c r="H393" s="180">
        <v>52.122</v>
      </c>
      <c r="I393" s="181"/>
      <c r="J393" s="182">
        <f>ROUND(I393*H393,2)</f>
        <v>0</v>
      </c>
      <c r="K393" s="178" t="s">
        <v>189</v>
      </c>
      <c r="L393" s="183"/>
      <c r="M393" s="184" t="s">
        <v>1</v>
      </c>
      <c r="N393" s="185" t="s">
        <v>52</v>
      </c>
      <c r="P393" s="146">
        <f>O393*H393</f>
        <v>0</v>
      </c>
      <c r="Q393" s="146">
        <v>0.11799999999999999</v>
      </c>
      <c r="R393" s="146">
        <f>Q393*H393</f>
        <v>6.1503959999999998</v>
      </c>
      <c r="S393" s="146">
        <v>0</v>
      </c>
      <c r="T393" s="147">
        <f>S393*H393</f>
        <v>0</v>
      </c>
      <c r="AR393" s="148" t="s">
        <v>235</v>
      </c>
      <c r="AT393" s="148" t="s">
        <v>511</v>
      </c>
      <c r="AU393" s="148" t="s">
        <v>96</v>
      </c>
      <c r="AY393" s="17" t="s">
        <v>183</v>
      </c>
      <c r="BE393" s="149">
        <f>IF(N393="základní",J393,0)</f>
        <v>0</v>
      </c>
      <c r="BF393" s="149">
        <f>IF(N393="snížená",J393,0)</f>
        <v>0</v>
      </c>
      <c r="BG393" s="149">
        <f>IF(N393="zákl. přenesená",J393,0)</f>
        <v>0</v>
      </c>
      <c r="BH393" s="149">
        <f>IF(N393="sníž. přenesená",J393,0)</f>
        <v>0</v>
      </c>
      <c r="BI393" s="149">
        <f>IF(N393="nulová",J393,0)</f>
        <v>0</v>
      </c>
      <c r="BJ393" s="17" t="s">
        <v>94</v>
      </c>
      <c r="BK393" s="149">
        <f>ROUND(I393*H393,2)</f>
        <v>0</v>
      </c>
      <c r="BL393" s="17" t="s">
        <v>190</v>
      </c>
      <c r="BM393" s="148" t="s">
        <v>907</v>
      </c>
    </row>
    <row r="394" spans="2:65" s="12" customFormat="1" ht="11.25">
      <c r="B394" s="150"/>
      <c r="D394" s="151" t="s">
        <v>192</v>
      </c>
      <c r="E394" s="152" t="s">
        <v>1</v>
      </c>
      <c r="F394" s="153" t="s">
        <v>908</v>
      </c>
      <c r="H394" s="154">
        <v>52.122</v>
      </c>
      <c r="I394" s="155"/>
      <c r="L394" s="150"/>
      <c r="M394" s="156"/>
      <c r="T394" s="157"/>
      <c r="AT394" s="152" t="s">
        <v>192</v>
      </c>
      <c r="AU394" s="152" t="s">
        <v>96</v>
      </c>
      <c r="AV394" s="12" t="s">
        <v>96</v>
      </c>
      <c r="AW394" s="12" t="s">
        <v>42</v>
      </c>
      <c r="AX394" s="12" t="s">
        <v>87</v>
      </c>
      <c r="AY394" s="152" t="s">
        <v>183</v>
      </c>
    </row>
    <row r="395" spans="2:65" s="15" customFormat="1" ht="11.25">
      <c r="B395" s="190"/>
      <c r="D395" s="151" t="s">
        <v>192</v>
      </c>
      <c r="E395" s="191" t="s">
        <v>1</v>
      </c>
      <c r="F395" s="192" t="s">
        <v>636</v>
      </c>
      <c r="H395" s="193">
        <v>52.122</v>
      </c>
      <c r="I395" s="194"/>
      <c r="L395" s="190"/>
      <c r="M395" s="195"/>
      <c r="T395" s="196"/>
      <c r="AT395" s="191" t="s">
        <v>192</v>
      </c>
      <c r="AU395" s="191" t="s">
        <v>96</v>
      </c>
      <c r="AV395" s="15" t="s">
        <v>190</v>
      </c>
      <c r="AW395" s="15" t="s">
        <v>42</v>
      </c>
      <c r="AX395" s="15" t="s">
        <v>94</v>
      </c>
      <c r="AY395" s="191" t="s">
        <v>183</v>
      </c>
    </row>
    <row r="396" spans="2:65" s="1" customFormat="1" ht="21.75" customHeight="1">
      <c r="B396" s="33"/>
      <c r="C396" s="137" t="s">
        <v>477</v>
      </c>
      <c r="D396" s="137" t="s">
        <v>185</v>
      </c>
      <c r="E396" s="138" t="s">
        <v>909</v>
      </c>
      <c r="F396" s="139" t="s">
        <v>910</v>
      </c>
      <c r="G396" s="140" t="s">
        <v>188</v>
      </c>
      <c r="H396" s="141">
        <v>227.5</v>
      </c>
      <c r="I396" s="142"/>
      <c r="J396" s="143">
        <f>ROUND(I396*H396,2)</f>
        <v>0</v>
      </c>
      <c r="K396" s="139" t="s">
        <v>189</v>
      </c>
      <c r="L396" s="33"/>
      <c r="M396" s="144" t="s">
        <v>1</v>
      </c>
      <c r="N396" s="145" t="s">
        <v>52</v>
      </c>
      <c r="P396" s="146">
        <f>O396*H396</f>
        <v>0</v>
      </c>
      <c r="Q396" s="146">
        <v>0.11162</v>
      </c>
      <c r="R396" s="146">
        <f>Q396*H396</f>
        <v>25.393549999999998</v>
      </c>
      <c r="S396" s="146">
        <v>0</v>
      </c>
      <c r="T396" s="147">
        <f>S396*H396</f>
        <v>0</v>
      </c>
      <c r="AR396" s="148" t="s">
        <v>190</v>
      </c>
      <c r="AT396" s="148" t="s">
        <v>185</v>
      </c>
      <c r="AU396" s="148" t="s">
        <v>96</v>
      </c>
      <c r="AY396" s="17" t="s">
        <v>183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7" t="s">
        <v>94</v>
      </c>
      <c r="BK396" s="149">
        <f>ROUND(I396*H396,2)</f>
        <v>0</v>
      </c>
      <c r="BL396" s="17" t="s">
        <v>190</v>
      </c>
      <c r="BM396" s="148" t="s">
        <v>911</v>
      </c>
    </row>
    <row r="397" spans="2:65" s="13" customFormat="1" ht="11.25">
      <c r="B397" s="158"/>
      <c r="D397" s="151" t="s">
        <v>192</v>
      </c>
      <c r="E397" s="159" t="s">
        <v>1</v>
      </c>
      <c r="F397" s="160" t="s">
        <v>912</v>
      </c>
      <c r="H397" s="159" t="s">
        <v>1</v>
      </c>
      <c r="I397" s="161"/>
      <c r="L397" s="158"/>
      <c r="M397" s="162"/>
      <c r="T397" s="163"/>
      <c r="AT397" s="159" t="s">
        <v>192</v>
      </c>
      <c r="AU397" s="159" t="s">
        <v>96</v>
      </c>
      <c r="AV397" s="13" t="s">
        <v>94</v>
      </c>
      <c r="AW397" s="13" t="s">
        <v>42</v>
      </c>
      <c r="AX397" s="13" t="s">
        <v>87</v>
      </c>
      <c r="AY397" s="159" t="s">
        <v>183</v>
      </c>
    </row>
    <row r="398" spans="2:65" s="12" customFormat="1" ht="11.25">
      <c r="B398" s="150"/>
      <c r="D398" s="151" t="s">
        <v>192</v>
      </c>
      <c r="E398" s="152" t="s">
        <v>1</v>
      </c>
      <c r="F398" s="153" t="s">
        <v>913</v>
      </c>
      <c r="H398" s="154">
        <v>224.5</v>
      </c>
      <c r="I398" s="155"/>
      <c r="L398" s="150"/>
      <c r="M398" s="156"/>
      <c r="T398" s="157"/>
      <c r="AT398" s="152" t="s">
        <v>192</v>
      </c>
      <c r="AU398" s="152" t="s">
        <v>96</v>
      </c>
      <c r="AV398" s="12" t="s">
        <v>96</v>
      </c>
      <c r="AW398" s="12" t="s">
        <v>42</v>
      </c>
      <c r="AX398" s="12" t="s">
        <v>87</v>
      </c>
      <c r="AY398" s="152" t="s">
        <v>183</v>
      </c>
    </row>
    <row r="399" spans="2:65" s="13" customFormat="1" ht="11.25">
      <c r="B399" s="158"/>
      <c r="D399" s="151" t="s">
        <v>192</v>
      </c>
      <c r="E399" s="159" t="s">
        <v>1</v>
      </c>
      <c r="F399" s="160" t="s">
        <v>914</v>
      </c>
      <c r="H399" s="159" t="s">
        <v>1</v>
      </c>
      <c r="I399" s="161"/>
      <c r="L399" s="158"/>
      <c r="M399" s="162"/>
      <c r="T399" s="163"/>
      <c r="AT399" s="159" t="s">
        <v>192</v>
      </c>
      <c r="AU399" s="159" t="s">
        <v>96</v>
      </c>
      <c r="AV399" s="13" t="s">
        <v>94</v>
      </c>
      <c r="AW399" s="13" t="s">
        <v>42</v>
      </c>
      <c r="AX399" s="13" t="s">
        <v>87</v>
      </c>
      <c r="AY399" s="159" t="s">
        <v>183</v>
      </c>
    </row>
    <row r="400" spans="2:65" s="12" customFormat="1" ht="11.25">
      <c r="B400" s="150"/>
      <c r="D400" s="151" t="s">
        <v>192</v>
      </c>
      <c r="E400" s="152" t="s">
        <v>1</v>
      </c>
      <c r="F400" s="153" t="s">
        <v>915</v>
      </c>
      <c r="H400" s="154">
        <v>3</v>
      </c>
      <c r="I400" s="155"/>
      <c r="L400" s="150"/>
      <c r="M400" s="156"/>
      <c r="T400" s="157"/>
      <c r="AT400" s="152" t="s">
        <v>192</v>
      </c>
      <c r="AU400" s="152" t="s">
        <v>96</v>
      </c>
      <c r="AV400" s="12" t="s">
        <v>96</v>
      </c>
      <c r="AW400" s="12" t="s">
        <v>42</v>
      </c>
      <c r="AX400" s="12" t="s">
        <v>87</v>
      </c>
      <c r="AY400" s="152" t="s">
        <v>183</v>
      </c>
    </row>
    <row r="401" spans="2:65" s="15" customFormat="1" ht="11.25">
      <c r="B401" s="190"/>
      <c r="D401" s="151" t="s">
        <v>192</v>
      </c>
      <c r="E401" s="191" t="s">
        <v>1</v>
      </c>
      <c r="F401" s="192" t="s">
        <v>694</v>
      </c>
      <c r="H401" s="193">
        <v>227.5</v>
      </c>
      <c r="I401" s="194"/>
      <c r="L401" s="190"/>
      <c r="M401" s="195"/>
      <c r="T401" s="196"/>
      <c r="AT401" s="191" t="s">
        <v>192</v>
      </c>
      <c r="AU401" s="191" t="s">
        <v>96</v>
      </c>
      <c r="AV401" s="15" t="s">
        <v>190</v>
      </c>
      <c r="AW401" s="15" t="s">
        <v>42</v>
      </c>
      <c r="AX401" s="15" t="s">
        <v>94</v>
      </c>
      <c r="AY401" s="191" t="s">
        <v>183</v>
      </c>
    </row>
    <row r="402" spans="2:65" s="1" customFormat="1" ht="16.5" customHeight="1">
      <c r="B402" s="33"/>
      <c r="C402" s="176" t="s">
        <v>481</v>
      </c>
      <c r="D402" s="176" t="s">
        <v>511</v>
      </c>
      <c r="E402" s="177" t="s">
        <v>916</v>
      </c>
      <c r="F402" s="178" t="s">
        <v>917</v>
      </c>
      <c r="G402" s="179" t="s">
        <v>188</v>
      </c>
      <c r="H402" s="180">
        <v>232.05</v>
      </c>
      <c r="I402" s="181"/>
      <c r="J402" s="182">
        <f>ROUND(I402*H402,2)</f>
        <v>0</v>
      </c>
      <c r="K402" s="178" t="s">
        <v>189</v>
      </c>
      <c r="L402" s="183"/>
      <c r="M402" s="184" t="s">
        <v>1</v>
      </c>
      <c r="N402" s="185" t="s">
        <v>52</v>
      </c>
      <c r="P402" s="146">
        <f>O402*H402</f>
        <v>0</v>
      </c>
      <c r="Q402" s="146">
        <v>0.17499999999999999</v>
      </c>
      <c r="R402" s="146">
        <f>Q402*H402</f>
        <v>40.608750000000001</v>
      </c>
      <c r="S402" s="146">
        <v>0</v>
      </c>
      <c r="T402" s="147">
        <f>S402*H402</f>
        <v>0</v>
      </c>
      <c r="AR402" s="148" t="s">
        <v>235</v>
      </c>
      <c r="AT402" s="148" t="s">
        <v>511</v>
      </c>
      <c r="AU402" s="148" t="s">
        <v>96</v>
      </c>
      <c r="AY402" s="17" t="s">
        <v>183</v>
      </c>
      <c r="BE402" s="149">
        <f>IF(N402="základní",J402,0)</f>
        <v>0</v>
      </c>
      <c r="BF402" s="149">
        <f>IF(N402="snížená",J402,0)</f>
        <v>0</v>
      </c>
      <c r="BG402" s="149">
        <f>IF(N402="zákl. přenesená",J402,0)</f>
        <v>0</v>
      </c>
      <c r="BH402" s="149">
        <f>IF(N402="sníž. přenesená",J402,0)</f>
        <v>0</v>
      </c>
      <c r="BI402" s="149">
        <f>IF(N402="nulová",J402,0)</f>
        <v>0</v>
      </c>
      <c r="BJ402" s="17" t="s">
        <v>94</v>
      </c>
      <c r="BK402" s="149">
        <f>ROUND(I402*H402,2)</f>
        <v>0</v>
      </c>
      <c r="BL402" s="17" t="s">
        <v>190</v>
      </c>
      <c r="BM402" s="148" t="s">
        <v>918</v>
      </c>
    </row>
    <row r="403" spans="2:65" s="13" customFormat="1" ht="11.25">
      <c r="B403" s="158"/>
      <c r="D403" s="151" t="s">
        <v>192</v>
      </c>
      <c r="E403" s="159" t="s">
        <v>1</v>
      </c>
      <c r="F403" s="160" t="s">
        <v>912</v>
      </c>
      <c r="H403" s="159" t="s">
        <v>1</v>
      </c>
      <c r="I403" s="161"/>
      <c r="L403" s="158"/>
      <c r="M403" s="162"/>
      <c r="T403" s="163"/>
      <c r="AT403" s="159" t="s">
        <v>192</v>
      </c>
      <c r="AU403" s="159" t="s">
        <v>96</v>
      </c>
      <c r="AV403" s="13" t="s">
        <v>94</v>
      </c>
      <c r="AW403" s="13" t="s">
        <v>42</v>
      </c>
      <c r="AX403" s="13" t="s">
        <v>87</v>
      </c>
      <c r="AY403" s="159" t="s">
        <v>183</v>
      </c>
    </row>
    <row r="404" spans="2:65" s="12" customFormat="1" ht="11.25">
      <c r="B404" s="150"/>
      <c r="D404" s="151" t="s">
        <v>192</v>
      </c>
      <c r="E404" s="152" t="s">
        <v>1</v>
      </c>
      <c r="F404" s="153" t="s">
        <v>913</v>
      </c>
      <c r="H404" s="154">
        <v>224.5</v>
      </c>
      <c r="I404" s="155"/>
      <c r="L404" s="150"/>
      <c r="M404" s="156"/>
      <c r="T404" s="157"/>
      <c r="AT404" s="152" t="s">
        <v>192</v>
      </c>
      <c r="AU404" s="152" t="s">
        <v>96</v>
      </c>
      <c r="AV404" s="12" t="s">
        <v>96</v>
      </c>
      <c r="AW404" s="12" t="s">
        <v>42</v>
      </c>
      <c r="AX404" s="12" t="s">
        <v>87</v>
      </c>
      <c r="AY404" s="152" t="s">
        <v>183</v>
      </c>
    </row>
    <row r="405" spans="2:65" s="13" customFormat="1" ht="11.25">
      <c r="B405" s="158"/>
      <c r="D405" s="151" t="s">
        <v>192</v>
      </c>
      <c r="E405" s="159" t="s">
        <v>1</v>
      </c>
      <c r="F405" s="160" t="s">
        <v>919</v>
      </c>
      <c r="H405" s="159" t="s">
        <v>1</v>
      </c>
      <c r="I405" s="161"/>
      <c r="L405" s="158"/>
      <c r="M405" s="162"/>
      <c r="T405" s="163"/>
      <c r="AT405" s="159" t="s">
        <v>192</v>
      </c>
      <c r="AU405" s="159" t="s">
        <v>96</v>
      </c>
      <c r="AV405" s="13" t="s">
        <v>94</v>
      </c>
      <c r="AW405" s="13" t="s">
        <v>42</v>
      </c>
      <c r="AX405" s="13" t="s">
        <v>87</v>
      </c>
      <c r="AY405" s="159" t="s">
        <v>183</v>
      </c>
    </row>
    <row r="406" spans="2:65" s="12" customFormat="1" ht="11.25">
      <c r="B406" s="150"/>
      <c r="D406" s="151" t="s">
        <v>192</v>
      </c>
      <c r="E406" s="152" t="s">
        <v>1</v>
      </c>
      <c r="F406" s="153" t="s">
        <v>920</v>
      </c>
      <c r="H406" s="154">
        <v>3</v>
      </c>
      <c r="I406" s="155"/>
      <c r="L406" s="150"/>
      <c r="M406" s="156"/>
      <c r="T406" s="157"/>
      <c r="AT406" s="152" t="s">
        <v>192</v>
      </c>
      <c r="AU406" s="152" t="s">
        <v>96</v>
      </c>
      <c r="AV406" s="12" t="s">
        <v>96</v>
      </c>
      <c r="AW406" s="12" t="s">
        <v>42</v>
      </c>
      <c r="AX406" s="12" t="s">
        <v>87</v>
      </c>
      <c r="AY406" s="152" t="s">
        <v>183</v>
      </c>
    </row>
    <row r="407" spans="2:65" s="15" customFormat="1" ht="11.25">
      <c r="B407" s="190"/>
      <c r="D407" s="151" t="s">
        <v>192</v>
      </c>
      <c r="E407" s="191" t="s">
        <v>1</v>
      </c>
      <c r="F407" s="192" t="s">
        <v>636</v>
      </c>
      <c r="H407" s="193">
        <v>227.5</v>
      </c>
      <c r="I407" s="194"/>
      <c r="L407" s="190"/>
      <c r="M407" s="195"/>
      <c r="T407" s="196"/>
      <c r="AT407" s="191" t="s">
        <v>192</v>
      </c>
      <c r="AU407" s="191" t="s">
        <v>96</v>
      </c>
      <c r="AV407" s="15" t="s">
        <v>190</v>
      </c>
      <c r="AW407" s="15" t="s">
        <v>42</v>
      </c>
      <c r="AX407" s="15" t="s">
        <v>94</v>
      </c>
      <c r="AY407" s="191" t="s">
        <v>183</v>
      </c>
    </row>
    <row r="408" spans="2:65" s="12" customFormat="1" ht="11.25">
      <c r="B408" s="150"/>
      <c r="D408" s="151" t="s">
        <v>192</v>
      </c>
      <c r="F408" s="153" t="s">
        <v>921</v>
      </c>
      <c r="H408" s="154">
        <v>232.05</v>
      </c>
      <c r="I408" s="155"/>
      <c r="L408" s="150"/>
      <c r="M408" s="156"/>
      <c r="T408" s="157"/>
      <c r="AT408" s="152" t="s">
        <v>192</v>
      </c>
      <c r="AU408" s="152" t="s">
        <v>96</v>
      </c>
      <c r="AV408" s="12" t="s">
        <v>96</v>
      </c>
      <c r="AW408" s="12" t="s">
        <v>4</v>
      </c>
      <c r="AX408" s="12" t="s">
        <v>94</v>
      </c>
      <c r="AY408" s="152" t="s">
        <v>183</v>
      </c>
    </row>
    <row r="409" spans="2:65" s="1" customFormat="1" ht="16.5" customHeight="1">
      <c r="B409" s="33"/>
      <c r="C409" s="137" t="s">
        <v>485</v>
      </c>
      <c r="D409" s="137" t="s">
        <v>185</v>
      </c>
      <c r="E409" s="138" t="s">
        <v>922</v>
      </c>
      <c r="F409" s="139" t="s">
        <v>923</v>
      </c>
      <c r="G409" s="140" t="s">
        <v>188</v>
      </c>
      <c r="H409" s="141">
        <v>153</v>
      </c>
      <c r="I409" s="142"/>
      <c r="J409" s="143">
        <f>ROUND(I409*H409,2)</f>
        <v>0</v>
      </c>
      <c r="K409" s="139" t="s">
        <v>189</v>
      </c>
      <c r="L409" s="33"/>
      <c r="M409" s="144" t="s">
        <v>1</v>
      </c>
      <c r="N409" s="145" t="s">
        <v>52</v>
      </c>
      <c r="P409" s="146">
        <f>O409*H409</f>
        <v>0</v>
      </c>
      <c r="Q409" s="146">
        <v>8.8800000000000004E-2</v>
      </c>
      <c r="R409" s="146">
        <f>Q409*H409</f>
        <v>13.586400000000001</v>
      </c>
      <c r="S409" s="146">
        <v>0</v>
      </c>
      <c r="T409" s="147">
        <f>S409*H409</f>
        <v>0</v>
      </c>
      <c r="AR409" s="148" t="s">
        <v>190</v>
      </c>
      <c r="AT409" s="148" t="s">
        <v>185</v>
      </c>
      <c r="AU409" s="148" t="s">
        <v>96</v>
      </c>
      <c r="AY409" s="17" t="s">
        <v>183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7" t="s">
        <v>94</v>
      </c>
      <c r="BK409" s="149">
        <f>ROUND(I409*H409,2)</f>
        <v>0</v>
      </c>
      <c r="BL409" s="17" t="s">
        <v>190</v>
      </c>
      <c r="BM409" s="148" t="s">
        <v>924</v>
      </c>
    </row>
    <row r="410" spans="2:65" s="13" customFormat="1" ht="11.25">
      <c r="B410" s="158"/>
      <c r="D410" s="151" t="s">
        <v>192</v>
      </c>
      <c r="E410" s="159" t="s">
        <v>1</v>
      </c>
      <c r="F410" s="160" t="s">
        <v>925</v>
      </c>
      <c r="H410" s="159" t="s">
        <v>1</v>
      </c>
      <c r="I410" s="161"/>
      <c r="L410" s="158"/>
      <c r="M410" s="162"/>
      <c r="T410" s="163"/>
      <c r="AT410" s="159" t="s">
        <v>192</v>
      </c>
      <c r="AU410" s="159" t="s">
        <v>96</v>
      </c>
      <c r="AV410" s="13" t="s">
        <v>94</v>
      </c>
      <c r="AW410" s="13" t="s">
        <v>42</v>
      </c>
      <c r="AX410" s="13" t="s">
        <v>87</v>
      </c>
      <c r="AY410" s="159" t="s">
        <v>183</v>
      </c>
    </row>
    <row r="411" spans="2:65" s="12" customFormat="1" ht="11.25">
      <c r="B411" s="150"/>
      <c r="D411" s="151" t="s">
        <v>192</v>
      </c>
      <c r="E411" s="152" t="s">
        <v>1</v>
      </c>
      <c r="F411" s="153" t="s">
        <v>819</v>
      </c>
      <c r="H411" s="154">
        <v>153</v>
      </c>
      <c r="I411" s="155"/>
      <c r="L411" s="150"/>
      <c r="M411" s="156"/>
      <c r="T411" s="157"/>
      <c r="AT411" s="152" t="s">
        <v>192</v>
      </c>
      <c r="AU411" s="152" t="s">
        <v>96</v>
      </c>
      <c r="AV411" s="12" t="s">
        <v>96</v>
      </c>
      <c r="AW411" s="12" t="s">
        <v>42</v>
      </c>
      <c r="AX411" s="12" t="s">
        <v>87</v>
      </c>
      <c r="AY411" s="152" t="s">
        <v>183</v>
      </c>
    </row>
    <row r="412" spans="2:65" s="15" customFormat="1" ht="11.25">
      <c r="B412" s="190"/>
      <c r="D412" s="151" t="s">
        <v>192</v>
      </c>
      <c r="E412" s="191" t="s">
        <v>1</v>
      </c>
      <c r="F412" s="192" t="s">
        <v>636</v>
      </c>
      <c r="H412" s="193">
        <v>153</v>
      </c>
      <c r="I412" s="194"/>
      <c r="L412" s="190"/>
      <c r="M412" s="195"/>
      <c r="T412" s="196"/>
      <c r="AT412" s="191" t="s">
        <v>192</v>
      </c>
      <c r="AU412" s="191" t="s">
        <v>96</v>
      </c>
      <c r="AV412" s="15" t="s">
        <v>190</v>
      </c>
      <c r="AW412" s="15" t="s">
        <v>42</v>
      </c>
      <c r="AX412" s="15" t="s">
        <v>94</v>
      </c>
      <c r="AY412" s="191" t="s">
        <v>183</v>
      </c>
    </row>
    <row r="413" spans="2:65" s="1" customFormat="1" ht="16.5" customHeight="1">
      <c r="B413" s="33"/>
      <c r="C413" s="176" t="s">
        <v>926</v>
      </c>
      <c r="D413" s="176" t="s">
        <v>511</v>
      </c>
      <c r="E413" s="177" t="s">
        <v>927</v>
      </c>
      <c r="F413" s="178" t="s">
        <v>928</v>
      </c>
      <c r="G413" s="179" t="s">
        <v>188</v>
      </c>
      <c r="H413" s="180">
        <v>156.06</v>
      </c>
      <c r="I413" s="181"/>
      <c r="J413" s="182">
        <f>ROUND(I413*H413,2)</f>
        <v>0</v>
      </c>
      <c r="K413" s="178" t="s">
        <v>705</v>
      </c>
      <c r="L413" s="183"/>
      <c r="M413" s="184" t="s">
        <v>1</v>
      </c>
      <c r="N413" s="185" t="s">
        <v>52</v>
      </c>
      <c r="P413" s="146">
        <f>O413*H413</f>
        <v>0</v>
      </c>
      <c r="Q413" s="146">
        <v>0.27</v>
      </c>
      <c r="R413" s="146">
        <f>Q413*H413</f>
        <v>42.136200000000002</v>
      </c>
      <c r="S413" s="146">
        <v>0</v>
      </c>
      <c r="T413" s="147">
        <f>S413*H413</f>
        <v>0</v>
      </c>
      <c r="AR413" s="148" t="s">
        <v>235</v>
      </c>
      <c r="AT413" s="148" t="s">
        <v>511</v>
      </c>
      <c r="AU413" s="148" t="s">
        <v>96</v>
      </c>
      <c r="AY413" s="17" t="s">
        <v>183</v>
      </c>
      <c r="BE413" s="149">
        <f>IF(N413="základní",J413,0)</f>
        <v>0</v>
      </c>
      <c r="BF413" s="149">
        <f>IF(N413="snížená",J413,0)</f>
        <v>0</v>
      </c>
      <c r="BG413" s="149">
        <f>IF(N413="zákl. přenesená",J413,0)</f>
        <v>0</v>
      </c>
      <c r="BH413" s="149">
        <f>IF(N413="sníž. přenesená",J413,0)</f>
        <v>0</v>
      </c>
      <c r="BI413" s="149">
        <f>IF(N413="nulová",J413,0)</f>
        <v>0</v>
      </c>
      <c r="BJ413" s="17" t="s">
        <v>94</v>
      </c>
      <c r="BK413" s="149">
        <f>ROUND(I413*H413,2)</f>
        <v>0</v>
      </c>
      <c r="BL413" s="17" t="s">
        <v>190</v>
      </c>
      <c r="BM413" s="148" t="s">
        <v>929</v>
      </c>
    </row>
    <row r="414" spans="2:65" s="1" customFormat="1" ht="16.5" customHeight="1">
      <c r="B414" s="33"/>
      <c r="C414" s="176" t="s">
        <v>930</v>
      </c>
      <c r="D414" s="176" t="s">
        <v>511</v>
      </c>
      <c r="E414" s="177" t="s">
        <v>931</v>
      </c>
      <c r="F414" s="178" t="s">
        <v>932</v>
      </c>
      <c r="G414" s="179" t="s">
        <v>188</v>
      </c>
      <c r="H414" s="180">
        <v>0</v>
      </c>
      <c r="I414" s="181"/>
      <c r="J414" s="182">
        <f>ROUND(I414*H414,2)</f>
        <v>0</v>
      </c>
      <c r="K414" s="178" t="s">
        <v>189</v>
      </c>
      <c r="L414" s="183"/>
      <c r="M414" s="184" t="s">
        <v>1</v>
      </c>
      <c r="N414" s="185" t="s">
        <v>52</v>
      </c>
      <c r="P414" s="146">
        <f>O414*H414</f>
        <v>0</v>
      </c>
      <c r="Q414" s="146">
        <v>0.13500000000000001</v>
      </c>
      <c r="R414" s="146">
        <f>Q414*H414</f>
        <v>0</v>
      </c>
      <c r="S414" s="146">
        <v>0</v>
      </c>
      <c r="T414" s="147">
        <f>S414*H414</f>
        <v>0</v>
      </c>
      <c r="AR414" s="148" t="s">
        <v>235</v>
      </c>
      <c r="AT414" s="148" t="s">
        <v>511</v>
      </c>
      <c r="AU414" s="148" t="s">
        <v>96</v>
      </c>
      <c r="AY414" s="17" t="s">
        <v>183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7" t="s">
        <v>94</v>
      </c>
      <c r="BK414" s="149">
        <f>ROUND(I414*H414,2)</f>
        <v>0</v>
      </c>
      <c r="BL414" s="17" t="s">
        <v>190</v>
      </c>
      <c r="BM414" s="148" t="s">
        <v>933</v>
      </c>
    </row>
    <row r="415" spans="2:65" s="11" customFormat="1" ht="22.9" customHeight="1">
      <c r="B415" s="125"/>
      <c r="D415" s="126" t="s">
        <v>86</v>
      </c>
      <c r="E415" s="135" t="s">
        <v>242</v>
      </c>
      <c r="F415" s="135" t="s">
        <v>934</v>
      </c>
      <c r="I415" s="128"/>
      <c r="J415" s="136">
        <f>BK415</f>
        <v>0</v>
      </c>
      <c r="L415" s="125"/>
      <c r="M415" s="130"/>
      <c r="P415" s="131">
        <f>SUM(P416:P517)</f>
        <v>0</v>
      </c>
      <c r="R415" s="131">
        <f>SUM(R416:R517)</f>
        <v>219.85343131999997</v>
      </c>
      <c r="T415" s="132">
        <f>SUM(T416:T517)</f>
        <v>0</v>
      </c>
      <c r="AR415" s="126" t="s">
        <v>94</v>
      </c>
      <c r="AT415" s="133" t="s">
        <v>86</v>
      </c>
      <c r="AU415" s="133" t="s">
        <v>94</v>
      </c>
      <c r="AY415" s="126" t="s">
        <v>183</v>
      </c>
      <c r="BK415" s="134">
        <f>SUM(BK416:BK517)</f>
        <v>0</v>
      </c>
    </row>
    <row r="416" spans="2:65" s="1" customFormat="1" ht="16.5" customHeight="1">
      <c r="B416" s="33"/>
      <c r="C416" s="137" t="s">
        <v>853</v>
      </c>
      <c r="D416" s="137" t="s">
        <v>185</v>
      </c>
      <c r="E416" s="138" t="s">
        <v>935</v>
      </c>
      <c r="F416" s="139" t="s">
        <v>936</v>
      </c>
      <c r="G416" s="140" t="s">
        <v>206</v>
      </c>
      <c r="H416" s="141">
        <v>5</v>
      </c>
      <c r="I416" s="142"/>
      <c r="J416" s="143">
        <f>ROUND(I416*H416,2)</f>
        <v>0</v>
      </c>
      <c r="K416" s="139" t="s">
        <v>189</v>
      </c>
      <c r="L416" s="33"/>
      <c r="M416" s="144" t="s">
        <v>1</v>
      </c>
      <c r="N416" s="145" t="s">
        <v>52</v>
      </c>
      <c r="P416" s="146">
        <f>O416*H416</f>
        <v>0</v>
      </c>
      <c r="Q416" s="146">
        <v>6.9999999999999999E-4</v>
      </c>
      <c r="R416" s="146">
        <f>Q416*H416</f>
        <v>3.5000000000000001E-3</v>
      </c>
      <c r="S416" s="146">
        <v>0</v>
      </c>
      <c r="T416" s="147">
        <f>S416*H416</f>
        <v>0</v>
      </c>
      <c r="AR416" s="148" t="s">
        <v>190</v>
      </c>
      <c r="AT416" s="148" t="s">
        <v>185</v>
      </c>
      <c r="AU416" s="148" t="s">
        <v>96</v>
      </c>
      <c r="AY416" s="17" t="s">
        <v>183</v>
      </c>
      <c r="BE416" s="149">
        <f>IF(N416="základní",J416,0)</f>
        <v>0</v>
      </c>
      <c r="BF416" s="149">
        <f>IF(N416="snížená",J416,0)</f>
        <v>0</v>
      </c>
      <c r="BG416" s="149">
        <f>IF(N416="zákl. přenesená",J416,0)</f>
        <v>0</v>
      </c>
      <c r="BH416" s="149">
        <f>IF(N416="sníž. přenesená",J416,0)</f>
        <v>0</v>
      </c>
      <c r="BI416" s="149">
        <f>IF(N416="nulová",J416,0)</f>
        <v>0</v>
      </c>
      <c r="BJ416" s="17" t="s">
        <v>94</v>
      </c>
      <c r="BK416" s="149">
        <f>ROUND(I416*H416,2)</f>
        <v>0</v>
      </c>
      <c r="BL416" s="17" t="s">
        <v>190</v>
      </c>
      <c r="BM416" s="148" t="s">
        <v>937</v>
      </c>
    </row>
    <row r="417" spans="2:65" s="1" customFormat="1" ht="16.5" customHeight="1">
      <c r="B417" s="33"/>
      <c r="C417" s="176" t="s">
        <v>938</v>
      </c>
      <c r="D417" s="176" t="s">
        <v>511</v>
      </c>
      <c r="E417" s="177" t="s">
        <v>939</v>
      </c>
      <c r="F417" s="178" t="s">
        <v>940</v>
      </c>
      <c r="G417" s="179" t="s">
        <v>206</v>
      </c>
      <c r="H417" s="180">
        <v>1</v>
      </c>
      <c r="I417" s="181"/>
      <c r="J417" s="182">
        <f>ROUND(I417*H417,2)</f>
        <v>0</v>
      </c>
      <c r="K417" s="178" t="s">
        <v>189</v>
      </c>
      <c r="L417" s="183"/>
      <c r="M417" s="184" t="s">
        <v>1</v>
      </c>
      <c r="N417" s="185" t="s">
        <v>52</v>
      </c>
      <c r="P417" s="146">
        <f>O417*H417</f>
        <v>0</v>
      </c>
      <c r="Q417" s="146">
        <v>1.2999999999999999E-3</v>
      </c>
      <c r="R417" s="146">
        <f>Q417*H417</f>
        <v>1.2999999999999999E-3</v>
      </c>
      <c r="S417" s="146">
        <v>0</v>
      </c>
      <c r="T417" s="147">
        <f>S417*H417</f>
        <v>0</v>
      </c>
      <c r="AR417" s="148" t="s">
        <v>235</v>
      </c>
      <c r="AT417" s="148" t="s">
        <v>511</v>
      </c>
      <c r="AU417" s="148" t="s">
        <v>96</v>
      </c>
      <c r="AY417" s="17" t="s">
        <v>183</v>
      </c>
      <c r="BE417" s="149">
        <f>IF(N417="základní",J417,0)</f>
        <v>0</v>
      </c>
      <c r="BF417" s="149">
        <f>IF(N417="snížená",J417,0)</f>
        <v>0</v>
      </c>
      <c r="BG417" s="149">
        <f>IF(N417="zákl. přenesená",J417,0)</f>
        <v>0</v>
      </c>
      <c r="BH417" s="149">
        <f>IF(N417="sníž. přenesená",J417,0)</f>
        <v>0</v>
      </c>
      <c r="BI417" s="149">
        <f>IF(N417="nulová",J417,0)</f>
        <v>0</v>
      </c>
      <c r="BJ417" s="17" t="s">
        <v>94</v>
      </c>
      <c r="BK417" s="149">
        <f>ROUND(I417*H417,2)</f>
        <v>0</v>
      </c>
      <c r="BL417" s="17" t="s">
        <v>190</v>
      </c>
      <c r="BM417" s="148" t="s">
        <v>941</v>
      </c>
    </row>
    <row r="418" spans="2:65" s="13" customFormat="1" ht="11.25">
      <c r="B418" s="158"/>
      <c r="D418" s="151" t="s">
        <v>192</v>
      </c>
      <c r="E418" s="159" t="s">
        <v>1</v>
      </c>
      <c r="F418" s="160" t="s">
        <v>942</v>
      </c>
      <c r="H418" s="159" t="s">
        <v>1</v>
      </c>
      <c r="I418" s="161"/>
      <c r="L418" s="158"/>
      <c r="M418" s="162"/>
      <c r="T418" s="163"/>
      <c r="AT418" s="159" t="s">
        <v>192</v>
      </c>
      <c r="AU418" s="159" t="s">
        <v>96</v>
      </c>
      <c r="AV418" s="13" t="s">
        <v>94</v>
      </c>
      <c r="AW418" s="13" t="s">
        <v>42</v>
      </c>
      <c r="AX418" s="13" t="s">
        <v>87</v>
      </c>
      <c r="AY418" s="159" t="s">
        <v>183</v>
      </c>
    </row>
    <row r="419" spans="2:65" s="12" customFormat="1" ht="11.25">
      <c r="B419" s="150"/>
      <c r="D419" s="151" t="s">
        <v>192</v>
      </c>
      <c r="E419" s="152" t="s">
        <v>1</v>
      </c>
      <c r="F419" s="153" t="s">
        <v>943</v>
      </c>
      <c r="H419" s="154">
        <v>1</v>
      </c>
      <c r="I419" s="155"/>
      <c r="L419" s="150"/>
      <c r="M419" s="156"/>
      <c r="T419" s="157"/>
      <c r="AT419" s="152" t="s">
        <v>192</v>
      </c>
      <c r="AU419" s="152" t="s">
        <v>96</v>
      </c>
      <c r="AV419" s="12" t="s">
        <v>96</v>
      </c>
      <c r="AW419" s="12" t="s">
        <v>42</v>
      </c>
      <c r="AX419" s="12" t="s">
        <v>87</v>
      </c>
      <c r="AY419" s="152" t="s">
        <v>183</v>
      </c>
    </row>
    <row r="420" spans="2:65" s="15" customFormat="1" ht="11.25">
      <c r="B420" s="190"/>
      <c r="D420" s="151" t="s">
        <v>192</v>
      </c>
      <c r="E420" s="191" t="s">
        <v>1</v>
      </c>
      <c r="F420" s="192" t="s">
        <v>636</v>
      </c>
      <c r="H420" s="193">
        <v>1</v>
      </c>
      <c r="I420" s="194"/>
      <c r="L420" s="190"/>
      <c r="M420" s="195"/>
      <c r="T420" s="196"/>
      <c r="AT420" s="191" t="s">
        <v>192</v>
      </c>
      <c r="AU420" s="191" t="s">
        <v>96</v>
      </c>
      <c r="AV420" s="15" t="s">
        <v>190</v>
      </c>
      <c r="AW420" s="15" t="s">
        <v>42</v>
      </c>
      <c r="AX420" s="15" t="s">
        <v>94</v>
      </c>
      <c r="AY420" s="191" t="s">
        <v>183</v>
      </c>
    </row>
    <row r="421" spans="2:65" s="1" customFormat="1" ht="16.5" customHeight="1">
      <c r="B421" s="33"/>
      <c r="C421" s="176" t="s">
        <v>858</v>
      </c>
      <c r="D421" s="176" t="s">
        <v>511</v>
      </c>
      <c r="E421" s="177" t="s">
        <v>944</v>
      </c>
      <c r="F421" s="178" t="s">
        <v>945</v>
      </c>
      <c r="G421" s="179" t="s">
        <v>206</v>
      </c>
      <c r="H421" s="180">
        <v>1</v>
      </c>
      <c r="I421" s="181"/>
      <c r="J421" s="182">
        <f>ROUND(I421*H421,2)</f>
        <v>0</v>
      </c>
      <c r="K421" s="178" t="s">
        <v>189</v>
      </c>
      <c r="L421" s="183"/>
      <c r="M421" s="184" t="s">
        <v>1</v>
      </c>
      <c r="N421" s="185" t="s">
        <v>52</v>
      </c>
      <c r="P421" s="146">
        <f>O421*H421</f>
        <v>0</v>
      </c>
      <c r="Q421" s="146">
        <v>7.7000000000000002E-3</v>
      </c>
      <c r="R421" s="146">
        <f>Q421*H421</f>
        <v>7.7000000000000002E-3</v>
      </c>
      <c r="S421" s="146">
        <v>0</v>
      </c>
      <c r="T421" s="147">
        <f>S421*H421</f>
        <v>0</v>
      </c>
      <c r="AR421" s="148" t="s">
        <v>235</v>
      </c>
      <c r="AT421" s="148" t="s">
        <v>511</v>
      </c>
      <c r="AU421" s="148" t="s">
        <v>96</v>
      </c>
      <c r="AY421" s="17" t="s">
        <v>183</v>
      </c>
      <c r="BE421" s="149">
        <f>IF(N421="základní",J421,0)</f>
        <v>0</v>
      </c>
      <c r="BF421" s="149">
        <f>IF(N421="snížená",J421,0)</f>
        <v>0</v>
      </c>
      <c r="BG421" s="149">
        <f>IF(N421="zákl. přenesená",J421,0)</f>
        <v>0</v>
      </c>
      <c r="BH421" s="149">
        <f>IF(N421="sníž. přenesená",J421,0)</f>
        <v>0</v>
      </c>
      <c r="BI421" s="149">
        <f>IF(N421="nulová",J421,0)</f>
        <v>0</v>
      </c>
      <c r="BJ421" s="17" t="s">
        <v>94</v>
      </c>
      <c r="BK421" s="149">
        <f>ROUND(I421*H421,2)</f>
        <v>0</v>
      </c>
      <c r="BL421" s="17" t="s">
        <v>190</v>
      </c>
      <c r="BM421" s="148" t="s">
        <v>946</v>
      </c>
    </row>
    <row r="422" spans="2:65" s="13" customFormat="1" ht="11.25">
      <c r="B422" s="158"/>
      <c r="D422" s="151" t="s">
        <v>192</v>
      </c>
      <c r="E422" s="159" t="s">
        <v>1</v>
      </c>
      <c r="F422" s="160" t="s">
        <v>947</v>
      </c>
      <c r="H422" s="159" t="s">
        <v>1</v>
      </c>
      <c r="I422" s="161"/>
      <c r="L422" s="158"/>
      <c r="M422" s="162"/>
      <c r="T422" s="163"/>
      <c r="AT422" s="159" t="s">
        <v>192</v>
      </c>
      <c r="AU422" s="159" t="s">
        <v>96</v>
      </c>
      <c r="AV422" s="13" t="s">
        <v>94</v>
      </c>
      <c r="AW422" s="13" t="s">
        <v>42</v>
      </c>
      <c r="AX422" s="13" t="s">
        <v>87</v>
      </c>
      <c r="AY422" s="159" t="s">
        <v>183</v>
      </c>
    </row>
    <row r="423" spans="2:65" s="12" customFormat="1" ht="11.25">
      <c r="B423" s="150"/>
      <c r="D423" s="151" t="s">
        <v>192</v>
      </c>
      <c r="E423" s="152" t="s">
        <v>1</v>
      </c>
      <c r="F423" s="153" t="s">
        <v>943</v>
      </c>
      <c r="H423" s="154">
        <v>1</v>
      </c>
      <c r="I423" s="155"/>
      <c r="L423" s="150"/>
      <c r="M423" s="156"/>
      <c r="T423" s="157"/>
      <c r="AT423" s="152" t="s">
        <v>192</v>
      </c>
      <c r="AU423" s="152" t="s">
        <v>96</v>
      </c>
      <c r="AV423" s="12" t="s">
        <v>96</v>
      </c>
      <c r="AW423" s="12" t="s">
        <v>42</v>
      </c>
      <c r="AX423" s="12" t="s">
        <v>87</v>
      </c>
      <c r="AY423" s="152" t="s">
        <v>183</v>
      </c>
    </row>
    <row r="424" spans="2:65" s="15" customFormat="1" ht="11.25">
      <c r="B424" s="190"/>
      <c r="D424" s="151" t="s">
        <v>192</v>
      </c>
      <c r="E424" s="191" t="s">
        <v>1</v>
      </c>
      <c r="F424" s="192" t="s">
        <v>636</v>
      </c>
      <c r="H424" s="193">
        <v>1</v>
      </c>
      <c r="I424" s="194"/>
      <c r="L424" s="190"/>
      <c r="M424" s="195"/>
      <c r="T424" s="196"/>
      <c r="AT424" s="191" t="s">
        <v>192</v>
      </c>
      <c r="AU424" s="191" t="s">
        <v>96</v>
      </c>
      <c r="AV424" s="15" t="s">
        <v>190</v>
      </c>
      <c r="AW424" s="15" t="s">
        <v>42</v>
      </c>
      <c r="AX424" s="15" t="s">
        <v>94</v>
      </c>
      <c r="AY424" s="191" t="s">
        <v>183</v>
      </c>
    </row>
    <row r="425" spans="2:65" s="1" customFormat="1" ht="16.5" customHeight="1">
      <c r="B425" s="33"/>
      <c r="C425" s="176" t="s">
        <v>948</v>
      </c>
      <c r="D425" s="176" t="s">
        <v>511</v>
      </c>
      <c r="E425" s="177" t="s">
        <v>949</v>
      </c>
      <c r="F425" s="178" t="s">
        <v>950</v>
      </c>
      <c r="G425" s="179" t="s">
        <v>206</v>
      </c>
      <c r="H425" s="180">
        <v>1</v>
      </c>
      <c r="I425" s="181"/>
      <c r="J425" s="182">
        <f>ROUND(I425*H425,2)</f>
        <v>0</v>
      </c>
      <c r="K425" s="178" t="s">
        <v>189</v>
      </c>
      <c r="L425" s="183"/>
      <c r="M425" s="184" t="s">
        <v>1</v>
      </c>
      <c r="N425" s="185" t="s">
        <v>52</v>
      </c>
      <c r="P425" s="146">
        <f>O425*H425</f>
        <v>0</v>
      </c>
      <c r="Q425" s="146">
        <v>3.5000000000000001E-3</v>
      </c>
      <c r="R425" s="146">
        <f>Q425*H425</f>
        <v>3.5000000000000001E-3</v>
      </c>
      <c r="S425" s="146">
        <v>0</v>
      </c>
      <c r="T425" s="147">
        <f>S425*H425</f>
        <v>0</v>
      </c>
      <c r="AR425" s="148" t="s">
        <v>235</v>
      </c>
      <c r="AT425" s="148" t="s">
        <v>511</v>
      </c>
      <c r="AU425" s="148" t="s">
        <v>96</v>
      </c>
      <c r="AY425" s="17" t="s">
        <v>183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7" t="s">
        <v>94</v>
      </c>
      <c r="BK425" s="149">
        <f>ROUND(I425*H425,2)</f>
        <v>0</v>
      </c>
      <c r="BL425" s="17" t="s">
        <v>190</v>
      </c>
      <c r="BM425" s="148" t="s">
        <v>930</v>
      </c>
    </row>
    <row r="426" spans="2:65" s="13" customFormat="1" ht="11.25">
      <c r="B426" s="158"/>
      <c r="D426" s="151" t="s">
        <v>192</v>
      </c>
      <c r="E426" s="159" t="s">
        <v>1</v>
      </c>
      <c r="F426" s="160" t="s">
        <v>951</v>
      </c>
      <c r="H426" s="159" t="s">
        <v>1</v>
      </c>
      <c r="I426" s="161"/>
      <c r="L426" s="158"/>
      <c r="M426" s="162"/>
      <c r="T426" s="163"/>
      <c r="AT426" s="159" t="s">
        <v>192</v>
      </c>
      <c r="AU426" s="159" t="s">
        <v>96</v>
      </c>
      <c r="AV426" s="13" t="s">
        <v>94</v>
      </c>
      <c r="AW426" s="13" t="s">
        <v>42</v>
      </c>
      <c r="AX426" s="13" t="s">
        <v>87</v>
      </c>
      <c r="AY426" s="159" t="s">
        <v>183</v>
      </c>
    </row>
    <row r="427" spans="2:65" s="12" customFormat="1" ht="11.25">
      <c r="B427" s="150"/>
      <c r="D427" s="151" t="s">
        <v>192</v>
      </c>
      <c r="E427" s="152" t="s">
        <v>1</v>
      </c>
      <c r="F427" s="153" t="s">
        <v>943</v>
      </c>
      <c r="H427" s="154">
        <v>1</v>
      </c>
      <c r="I427" s="155"/>
      <c r="L427" s="150"/>
      <c r="M427" s="156"/>
      <c r="T427" s="157"/>
      <c r="AT427" s="152" t="s">
        <v>192</v>
      </c>
      <c r="AU427" s="152" t="s">
        <v>96</v>
      </c>
      <c r="AV427" s="12" t="s">
        <v>96</v>
      </c>
      <c r="AW427" s="12" t="s">
        <v>42</v>
      </c>
      <c r="AX427" s="12" t="s">
        <v>87</v>
      </c>
      <c r="AY427" s="152" t="s">
        <v>183</v>
      </c>
    </row>
    <row r="428" spans="2:65" s="15" customFormat="1" ht="11.25">
      <c r="B428" s="190"/>
      <c r="D428" s="151" t="s">
        <v>192</v>
      </c>
      <c r="E428" s="191" t="s">
        <v>1</v>
      </c>
      <c r="F428" s="192" t="s">
        <v>636</v>
      </c>
      <c r="H428" s="193">
        <v>1</v>
      </c>
      <c r="I428" s="194"/>
      <c r="L428" s="190"/>
      <c r="M428" s="195"/>
      <c r="T428" s="196"/>
      <c r="AT428" s="191" t="s">
        <v>192</v>
      </c>
      <c r="AU428" s="191" t="s">
        <v>96</v>
      </c>
      <c r="AV428" s="15" t="s">
        <v>190</v>
      </c>
      <c r="AW428" s="15" t="s">
        <v>42</v>
      </c>
      <c r="AX428" s="15" t="s">
        <v>94</v>
      </c>
      <c r="AY428" s="191" t="s">
        <v>183</v>
      </c>
    </row>
    <row r="429" spans="2:65" s="1" customFormat="1" ht="16.5" customHeight="1">
      <c r="B429" s="33"/>
      <c r="C429" s="176" t="s">
        <v>863</v>
      </c>
      <c r="D429" s="176" t="s">
        <v>511</v>
      </c>
      <c r="E429" s="177" t="s">
        <v>952</v>
      </c>
      <c r="F429" s="178" t="s">
        <v>953</v>
      </c>
      <c r="G429" s="179" t="s">
        <v>206</v>
      </c>
      <c r="H429" s="180">
        <v>1</v>
      </c>
      <c r="I429" s="181"/>
      <c r="J429" s="182">
        <f>ROUND(I429*H429,2)</f>
        <v>0</v>
      </c>
      <c r="K429" s="178" t="s">
        <v>189</v>
      </c>
      <c r="L429" s="183"/>
      <c r="M429" s="184" t="s">
        <v>1</v>
      </c>
      <c r="N429" s="185" t="s">
        <v>52</v>
      </c>
      <c r="P429" s="146">
        <f>O429*H429</f>
        <v>0</v>
      </c>
      <c r="Q429" s="146">
        <v>8.9999999999999998E-4</v>
      </c>
      <c r="R429" s="146">
        <f>Q429*H429</f>
        <v>8.9999999999999998E-4</v>
      </c>
      <c r="S429" s="146">
        <v>0</v>
      </c>
      <c r="T429" s="147">
        <f>S429*H429</f>
        <v>0</v>
      </c>
      <c r="AR429" s="148" t="s">
        <v>235</v>
      </c>
      <c r="AT429" s="148" t="s">
        <v>511</v>
      </c>
      <c r="AU429" s="148" t="s">
        <v>96</v>
      </c>
      <c r="AY429" s="17" t="s">
        <v>183</v>
      </c>
      <c r="BE429" s="149">
        <f>IF(N429="základní",J429,0)</f>
        <v>0</v>
      </c>
      <c r="BF429" s="149">
        <f>IF(N429="snížená",J429,0)</f>
        <v>0</v>
      </c>
      <c r="BG429" s="149">
        <f>IF(N429="zákl. přenesená",J429,0)</f>
        <v>0</v>
      </c>
      <c r="BH429" s="149">
        <f>IF(N429="sníž. přenesená",J429,0)</f>
        <v>0</v>
      </c>
      <c r="BI429" s="149">
        <f>IF(N429="nulová",J429,0)</f>
        <v>0</v>
      </c>
      <c r="BJ429" s="17" t="s">
        <v>94</v>
      </c>
      <c r="BK429" s="149">
        <f>ROUND(I429*H429,2)</f>
        <v>0</v>
      </c>
      <c r="BL429" s="17" t="s">
        <v>190</v>
      </c>
      <c r="BM429" s="148" t="s">
        <v>954</v>
      </c>
    </row>
    <row r="430" spans="2:65" s="13" customFormat="1" ht="11.25">
      <c r="B430" s="158"/>
      <c r="D430" s="151" t="s">
        <v>192</v>
      </c>
      <c r="E430" s="159" t="s">
        <v>1</v>
      </c>
      <c r="F430" s="160" t="s">
        <v>955</v>
      </c>
      <c r="H430" s="159" t="s">
        <v>1</v>
      </c>
      <c r="I430" s="161"/>
      <c r="L430" s="158"/>
      <c r="M430" s="162"/>
      <c r="T430" s="163"/>
      <c r="AT430" s="159" t="s">
        <v>192</v>
      </c>
      <c r="AU430" s="159" t="s">
        <v>96</v>
      </c>
      <c r="AV430" s="13" t="s">
        <v>94</v>
      </c>
      <c r="AW430" s="13" t="s">
        <v>42</v>
      </c>
      <c r="AX430" s="13" t="s">
        <v>87</v>
      </c>
      <c r="AY430" s="159" t="s">
        <v>183</v>
      </c>
    </row>
    <row r="431" spans="2:65" s="13" customFormat="1" ht="11.25">
      <c r="B431" s="158"/>
      <c r="D431" s="151" t="s">
        <v>192</v>
      </c>
      <c r="E431" s="159" t="s">
        <v>1</v>
      </c>
      <c r="F431" s="160" t="s">
        <v>956</v>
      </c>
      <c r="H431" s="159" t="s">
        <v>1</v>
      </c>
      <c r="I431" s="161"/>
      <c r="L431" s="158"/>
      <c r="M431" s="162"/>
      <c r="T431" s="163"/>
      <c r="AT431" s="159" t="s">
        <v>192</v>
      </c>
      <c r="AU431" s="159" t="s">
        <v>96</v>
      </c>
      <c r="AV431" s="13" t="s">
        <v>94</v>
      </c>
      <c r="AW431" s="13" t="s">
        <v>42</v>
      </c>
      <c r="AX431" s="13" t="s">
        <v>87</v>
      </c>
      <c r="AY431" s="159" t="s">
        <v>183</v>
      </c>
    </row>
    <row r="432" spans="2:65" s="12" customFormat="1" ht="11.25">
      <c r="B432" s="150"/>
      <c r="D432" s="151" t="s">
        <v>192</v>
      </c>
      <c r="E432" s="152" t="s">
        <v>1</v>
      </c>
      <c r="F432" s="153" t="s">
        <v>943</v>
      </c>
      <c r="H432" s="154">
        <v>1</v>
      </c>
      <c r="I432" s="155"/>
      <c r="L432" s="150"/>
      <c r="M432" s="156"/>
      <c r="T432" s="157"/>
      <c r="AT432" s="152" t="s">
        <v>192</v>
      </c>
      <c r="AU432" s="152" t="s">
        <v>96</v>
      </c>
      <c r="AV432" s="12" t="s">
        <v>96</v>
      </c>
      <c r="AW432" s="12" t="s">
        <v>42</v>
      </c>
      <c r="AX432" s="12" t="s">
        <v>87</v>
      </c>
      <c r="AY432" s="152" t="s">
        <v>183</v>
      </c>
    </row>
    <row r="433" spans="2:65" s="15" customFormat="1" ht="11.25">
      <c r="B433" s="190"/>
      <c r="D433" s="151" t="s">
        <v>192</v>
      </c>
      <c r="E433" s="191" t="s">
        <v>1</v>
      </c>
      <c r="F433" s="192" t="s">
        <v>636</v>
      </c>
      <c r="H433" s="193">
        <v>1</v>
      </c>
      <c r="I433" s="194"/>
      <c r="L433" s="190"/>
      <c r="M433" s="195"/>
      <c r="T433" s="196"/>
      <c r="AT433" s="191" t="s">
        <v>192</v>
      </c>
      <c r="AU433" s="191" t="s">
        <v>96</v>
      </c>
      <c r="AV433" s="15" t="s">
        <v>190</v>
      </c>
      <c r="AW433" s="15" t="s">
        <v>42</v>
      </c>
      <c r="AX433" s="15" t="s">
        <v>94</v>
      </c>
      <c r="AY433" s="191" t="s">
        <v>183</v>
      </c>
    </row>
    <row r="434" spans="2:65" s="1" customFormat="1" ht="16.5" customHeight="1">
      <c r="B434" s="33"/>
      <c r="C434" s="176" t="s">
        <v>957</v>
      </c>
      <c r="D434" s="176" t="s">
        <v>511</v>
      </c>
      <c r="E434" s="177" t="s">
        <v>958</v>
      </c>
      <c r="F434" s="178" t="s">
        <v>959</v>
      </c>
      <c r="G434" s="179" t="s">
        <v>206</v>
      </c>
      <c r="H434" s="180">
        <v>1</v>
      </c>
      <c r="I434" s="181"/>
      <c r="J434" s="182">
        <f>ROUND(I434*H434,2)</f>
        <v>0</v>
      </c>
      <c r="K434" s="178" t="s">
        <v>189</v>
      </c>
      <c r="L434" s="183"/>
      <c r="M434" s="184" t="s">
        <v>1</v>
      </c>
      <c r="N434" s="185" t="s">
        <v>52</v>
      </c>
      <c r="P434" s="146">
        <f>O434*H434</f>
        <v>0</v>
      </c>
      <c r="Q434" s="146">
        <v>1.6999999999999999E-3</v>
      </c>
      <c r="R434" s="146">
        <f>Q434*H434</f>
        <v>1.6999999999999999E-3</v>
      </c>
      <c r="S434" s="146">
        <v>0</v>
      </c>
      <c r="T434" s="147">
        <f>S434*H434</f>
        <v>0</v>
      </c>
      <c r="AR434" s="148" t="s">
        <v>235</v>
      </c>
      <c r="AT434" s="148" t="s">
        <v>511</v>
      </c>
      <c r="AU434" s="148" t="s">
        <v>96</v>
      </c>
      <c r="AY434" s="17" t="s">
        <v>183</v>
      </c>
      <c r="BE434" s="149">
        <f>IF(N434="základní",J434,0)</f>
        <v>0</v>
      </c>
      <c r="BF434" s="149">
        <f>IF(N434="snížená",J434,0)</f>
        <v>0</v>
      </c>
      <c r="BG434" s="149">
        <f>IF(N434="zákl. přenesená",J434,0)</f>
        <v>0</v>
      </c>
      <c r="BH434" s="149">
        <f>IF(N434="sníž. přenesená",J434,0)</f>
        <v>0</v>
      </c>
      <c r="BI434" s="149">
        <f>IF(N434="nulová",J434,0)</f>
        <v>0</v>
      </c>
      <c r="BJ434" s="17" t="s">
        <v>94</v>
      </c>
      <c r="BK434" s="149">
        <f>ROUND(I434*H434,2)</f>
        <v>0</v>
      </c>
      <c r="BL434" s="17" t="s">
        <v>190</v>
      </c>
      <c r="BM434" s="148" t="s">
        <v>960</v>
      </c>
    </row>
    <row r="435" spans="2:65" s="13" customFormat="1" ht="11.25">
      <c r="B435" s="158"/>
      <c r="D435" s="151" t="s">
        <v>192</v>
      </c>
      <c r="E435" s="159" t="s">
        <v>1</v>
      </c>
      <c r="F435" s="160" t="s">
        <v>961</v>
      </c>
      <c r="H435" s="159" t="s">
        <v>1</v>
      </c>
      <c r="I435" s="161"/>
      <c r="L435" s="158"/>
      <c r="M435" s="162"/>
      <c r="T435" s="163"/>
      <c r="AT435" s="159" t="s">
        <v>192</v>
      </c>
      <c r="AU435" s="159" t="s">
        <v>96</v>
      </c>
      <c r="AV435" s="13" t="s">
        <v>94</v>
      </c>
      <c r="AW435" s="13" t="s">
        <v>42</v>
      </c>
      <c r="AX435" s="13" t="s">
        <v>87</v>
      </c>
      <c r="AY435" s="159" t="s">
        <v>183</v>
      </c>
    </row>
    <row r="436" spans="2:65" s="13" customFormat="1" ht="11.25">
      <c r="B436" s="158"/>
      <c r="D436" s="151" t="s">
        <v>192</v>
      </c>
      <c r="E436" s="159" t="s">
        <v>1</v>
      </c>
      <c r="F436" s="160" t="s">
        <v>962</v>
      </c>
      <c r="H436" s="159" t="s">
        <v>1</v>
      </c>
      <c r="I436" s="161"/>
      <c r="L436" s="158"/>
      <c r="M436" s="162"/>
      <c r="T436" s="163"/>
      <c r="AT436" s="159" t="s">
        <v>192</v>
      </c>
      <c r="AU436" s="159" t="s">
        <v>96</v>
      </c>
      <c r="AV436" s="13" t="s">
        <v>94</v>
      </c>
      <c r="AW436" s="13" t="s">
        <v>42</v>
      </c>
      <c r="AX436" s="13" t="s">
        <v>87</v>
      </c>
      <c r="AY436" s="159" t="s">
        <v>183</v>
      </c>
    </row>
    <row r="437" spans="2:65" s="12" customFormat="1" ht="11.25">
      <c r="B437" s="150"/>
      <c r="D437" s="151" t="s">
        <v>192</v>
      </c>
      <c r="E437" s="152" t="s">
        <v>1</v>
      </c>
      <c r="F437" s="153" t="s">
        <v>943</v>
      </c>
      <c r="H437" s="154">
        <v>1</v>
      </c>
      <c r="I437" s="155"/>
      <c r="L437" s="150"/>
      <c r="M437" s="156"/>
      <c r="T437" s="157"/>
      <c r="AT437" s="152" t="s">
        <v>192</v>
      </c>
      <c r="AU437" s="152" t="s">
        <v>96</v>
      </c>
      <c r="AV437" s="12" t="s">
        <v>96</v>
      </c>
      <c r="AW437" s="12" t="s">
        <v>42</v>
      </c>
      <c r="AX437" s="12" t="s">
        <v>87</v>
      </c>
      <c r="AY437" s="152" t="s">
        <v>183</v>
      </c>
    </row>
    <row r="438" spans="2:65" s="15" customFormat="1" ht="11.25">
      <c r="B438" s="190"/>
      <c r="D438" s="151" t="s">
        <v>192</v>
      </c>
      <c r="E438" s="191" t="s">
        <v>1</v>
      </c>
      <c r="F438" s="192" t="s">
        <v>636</v>
      </c>
      <c r="H438" s="193">
        <v>1</v>
      </c>
      <c r="I438" s="194"/>
      <c r="L438" s="190"/>
      <c r="M438" s="195"/>
      <c r="T438" s="196"/>
      <c r="AT438" s="191" t="s">
        <v>192</v>
      </c>
      <c r="AU438" s="191" t="s">
        <v>96</v>
      </c>
      <c r="AV438" s="15" t="s">
        <v>190</v>
      </c>
      <c r="AW438" s="15" t="s">
        <v>42</v>
      </c>
      <c r="AX438" s="15" t="s">
        <v>94</v>
      </c>
      <c r="AY438" s="191" t="s">
        <v>183</v>
      </c>
    </row>
    <row r="439" spans="2:65" s="1" customFormat="1" ht="16.5" customHeight="1">
      <c r="B439" s="33"/>
      <c r="C439" s="137" t="s">
        <v>869</v>
      </c>
      <c r="D439" s="137" t="s">
        <v>185</v>
      </c>
      <c r="E439" s="138" t="s">
        <v>963</v>
      </c>
      <c r="F439" s="139" t="s">
        <v>964</v>
      </c>
      <c r="G439" s="140" t="s">
        <v>206</v>
      </c>
      <c r="H439" s="141">
        <v>1</v>
      </c>
      <c r="I439" s="142"/>
      <c r="J439" s="143">
        <f>ROUND(I439*H439,2)</f>
        <v>0</v>
      </c>
      <c r="K439" s="139" t="s">
        <v>189</v>
      </c>
      <c r="L439" s="33"/>
      <c r="M439" s="144" t="s">
        <v>1</v>
      </c>
      <c r="N439" s="145" t="s">
        <v>52</v>
      </c>
      <c r="P439" s="146">
        <f>O439*H439</f>
        <v>0</v>
      </c>
      <c r="Q439" s="146">
        <v>0.11241</v>
      </c>
      <c r="R439" s="146">
        <f>Q439*H439</f>
        <v>0.11241</v>
      </c>
      <c r="S439" s="146">
        <v>0</v>
      </c>
      <c r="T439" s="147">
        <f>S439*H439</f>
        <v>0</v>
      </c>
      <c r="AR439" s="148" t="s">
        <v>190</v>
      </c>
      <c r="AT439" s="148" t="s">
        <v>185</v>
      </c>
      <c r="AU439" s="148" t="s">
        <v>96</v>
      </c>
      <c r="AY439" s="17" t="s">
        <v>183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7" t="s">
        <v>94</v>
      </c>
      <c r="BK439" s="149">
        <f>ROUND(I439*H439,2)</f>
        <v>0</v>
      </c>
      <c r="BL439" s="17" t="s">
        <v>190</v>
      </c>
      <c r="BM439" s="148" t="s">
        <v>965</v>
      </c>
    </row>
    <row r="440" spans="2:65" s="1" customFormat="1" ht="16.5" customHeight="1">
      <c r="B440" s="33"/>
      <c r="C440" s="176" t="s">
        <v>966</v>
      </c>
      <c r="D440" s="176" t="s">
        <v>511</v>
      </c>
      <c r="E440" s="177" t="s">
        <v>967</v>
      </c>
      <c r="F440" s="178" t="s">
        <v>968</v>
      </c>
      <c r="G440" s="179" t="s">
        <v>206</v>
      </c>
      <c r="H440" s="180">
        <v>1</v>
      </c>
      <c r="I440" s="181"/>
      <c r="J440" s="182">
        <f>ROUND(I440*H440,2)</f>
        <v>0</v>
      </c>
      <c r="K440" s="178" t="s">
        <v>189</v>
      </c>
      <c r="L440" s="183"/>
      <c r="M440" s="184" t="s">
        <v>1</v>
      </c>
      <c r="N440" s="185" t="s">
        <v>52</v>
      </c>
      <c r="P440" s="146">
        <f>O440*H440</f>
        <v>0</v>
      </c>
      <c r="Q440" s="146">
        <v>6.1000000000000004E-3</v>
      </c>
      <c r="R440" s="146">
        <f>Q440*H440</f>
        <v>6.1000000000000004E-3</v>
      </c>
      <c r="S440" s="146">
        <v>0</v>
      </c>
      <c r="T440" s="147">
        <f>S440*H440</f>
        <v>0</v>
      </c>
      <c r="AR440" s="148" t="s">
        <v>235</v>
      </c>
      <c r="AT440" s="148" t="s">
        <v>511</v>
      </c>
      <c r="AU440" s="148" t="s">
        <v>96</v>
      </c>
      <c r="AY440" s="17" t="s">
        <v>183</v>
      </c>
      <c r="BE440" s="149">
        <f>IF(N440="základní",J440,0)</f>
        <v>0</v>
      </c>
      <c r="BF440" s="149">
        <f>IF(N440="snížená",J440,0)</f>
        <v>0</v>
      </c>
      <c r="BG440" s="149">
        <f>IF(N440="zákl. přenesená",J440,0)</f>
        <v>0</v>
      </c>
      <c r="BH440" s="149">
        <f>IF(N440="sníž. přenesená",J440,0)</f>
        <v>0</v>
      </c>
      <c r="BI440" s="149">
        <f>IF(N440="nulová",J440,0)</f>
        <v>0</v>
      </c>
      <c r="BJ440" s="17" t="s">
        <v>94</v>
      </c>
      <c r="BK440" s="149">
        <f>ROUND(I440*H440,2)</f>
        <v>0</v>
      </c>
      <c r="BL440" s="17" t="s">
        <v>190</v>
      </c>
      <c r="BM440" s="148" t="s">
        <v>969</v>
      </c>
    </row>
    <row r="441" spans="2:65" s="1" customFormat="1" ht="16.5" customHeight="1">
      <c r="B441" s="33"/>
      <c r="C441" s="137" t="s">
        <v>874</v>
      </c>
      <c r="D441" s="137" t="s">
        <v>185</v>
      </c>
      <c r="E441" s="138" t="s">
        <v>970</v>
      </c>
      <c r="F441" s="139" t="s">
        <v>971</v>
      </c>
      <c r="G441" s="140" t="s">
        <v>206</v>
      </c>
      <c r="H441" s="141">
        <v>1</v>
      </c>
      <c r="I441" s="142"/>
      <c r="J441" s="143">
        <f>ROUND(I441*H441,2)</f>
        <v>0</v>
      </c>
      <c r="K441" s="139" t="s">
        <v>189</v>
      </c>
      <c r="L441" s="33"/>
      <c r="M441" s="144" t="s">
        <v>1</v>
      </c>
      <c r="N441" s="145" t="s">
        <v>52</v>
      </c>
      <c r="P441" s="146">
        <f>O441*H441</f>
        <v>0</v>
      </c>
      <c r="Q441" s="146">
        <v>2.5000000000000001E-4</v>
      </c>
      <c r="R441" s="146">
        <f>Q441*H441</f>
        <v>2.5000000000000001E-4</v>
      </c>
      <c r="S441" s="146">
        <v>0</v>
      </c>
      <c r="T441" s="147">
        <f>S441*H441</f>
        <v>0</v>
      </c>
      <c r="AR441" s="148" t="s">
        <v>190</v>
      </c>
      <c r="AT441" s="148" t="s">
        <v>185</v>
      </c>
      <c r="AU441" s="148" t="s">
        <v>96</v>
      </c>
      <c r="AY441" s="17" t="s">
        <v>183</v>
      </c>
      <c r="BE441" s="149">
        <f>IF(N441="základní",J441,0)</f>
        <v>0</v>
      </c>
      <c r="BF441" s="149">
        <f>IF(N441="snížená",J441,0)</f>
        <v>0</v>
      </c>
      <c r="BG441" s="149">
        <f>IF(N441="zákl. přenesená",J441,0)</f>
        <v>0</v>
      </c>
      <c r="BH441" s="149">
        <f>IF(N441="sníž. přenesená",J441,0)</f>
        <v>0</v>
      </c>
      <c r="BI441" s="149">
        <f>IF(N441="nulová",J441,0)</f>
        <v>0</v>
      </c>
      <c r="BJ441" s="17" t="s">
        <v>94</v>
      </c>
      <c r="BK441" s="149">
        <f>ROUND(I441*H441,2)</f>
        <v>0</v>
      </c>
      <c r="BL441" s="17" t="s">
        <v>190</v>
      </c>
      <c r="BM441" s="148" t="s">
        <v>972</v>
      </c>
    </row>
    <row r="442" spans="2:65" s="13" customFormat="1" ht="11.25">
      <c r="B442" s="158"/>
      <c r="D442" s="151" t="s">
        <v>192</v>
      </c>
      <c r="E442" s="159" t="s">
        <v>1</v>
      </c>
      <c r="F442" s="160" t="s">
        <v>973</v>
      </c>
      <c r="H442" s="159" t="s">
        <v>1</v>
      </c>
      <c r="I442" s="161"/>
      <c r="L442" s="158"/>
      <c r="M442" s="162"/>
      <c r="T442" s="163"/>
      <c r="AT442" s="159" t="s">
        <v>192</v>
      </c>
      <c r="AU442" s="159" t="s">
        <v>96</v>
      </c>
      <c r="AV442" s="13" t="s">
        <v>94</v>
      </c>
      <c r="AW442" s="13" t="s">
        <v>42</v>
      </c>
      <c r="AX442" s="13" t="s">
        <v>87</v>
      </c>
      <c r="AY442" s="159" t="s">
        <v>183</v>
      </c>
    </row>
    <row r="443" spans="2:65" s="12" customFormat="1" ht="11.25">
      <c r="B443" s="150"/>
      <c r="D443" s="151" t="s">
        <v>192</v>
      </c>
      <c r="E443" s="152" t="s">
        <v>1</v>
      </c>
      <c r="F443" s="153" t="s">
        <v>943</v>
      </c>
      <c r="H443" s="154">
        <v>1</v>
      </c>
      <c r="I443" s="155"/>
      <c r="L443" s="150"/>
      <c r="M443" s="156"/>
      <c r="T443" s="157"/>
      <c r="AT443" s="152" t="s">
        <v>192</v>
      </c>
      <c r="AU443" s="152" t="s">
        <v>96</v>
      </c>
      <c r="AV443" s="12" t="s">
        <v>96</v>
      </c>
      <c r="AW443" s="12" t="s">
        <v>42</v>
      </c>
      <c r="AX443" s="12" t="s">
        <v>87</v>
      </c>
      <c r="AY443" s="152" t="s">
        <v>183</v>
      </c>
    </row>
    <row r="444" spans="2:65" s="15" customFormat="1" ht="11.25">
      <c r="B444" s="190"/>
      <c r="D444" s="151" t="s">
        <v>192</v>
      </c>
      <c r="E444" s="191" t="s">
        <v>1</v>
      </c>
      <c r="F444" s="192" t="s">
        <v>636</v>
      </c>
      <c r="H444" s="193">
        <v>1</v>
      </c>
      <c r="I444" s="194"/>
      <c r="L444" s="190"/>
      <c r="M444" s="195"/>
      <c r="T444" s="196"/>
      <c r="AT444" s="191" t="s">
        <v>192</v>
      </c>
      <c r="AU444" s="191" t="s">
        <v>96</v>
      </c>
      <c r="AV444" s="15" t="s">
        <v>190</v>
      </c>
      <c r="AW444" s="15" t="s">
        <v>42</v>
      </c>
      <c r="AX444" s="15" t="s">
        <v>94</v>
      </c>
      <c r="AY444" s="191" t="s">
        <v>183</v>
      </c>
    </row>
    <row r="445" spans="2:65" s="1" customFormat="1" ht="16.5" customHeight="1">
      <c r="B445" s="33"/>
      <c r="C445" s="176" t="s">
        <v>974</v>
      </c>
      <c r="D445" s="176" t="s">
        <v>511</v>
      </c>
      <c r="E445" s="177" t="s">
        <v>975</v>
      </c>
      <c r="F445" s="178" t="s">
        <v>976</v>
      </c>
      <c r="G445" s="179" t="s">
        <v>206</v>
      </c>
      <c r="H445" s="180">
        <v>1</v>
      </c>
      <c r="I445" s="181"/>
      <c r="J445" s="182">
        <f>ROUND(I445*H445,2)</f>
        <v>0</v>
      </c>
      <c r="K445" s="178" t="s">
        <v>189</v>
      </c>
      <c r="L445" s="183"/>
      <c r="M445" s="184" t="s">
        <v>1</v>
      </c>
      <c r="N445" s="185" t="s">
        <v>52</v>
      </c>
      <c r="P445" s="146">
        <f>O445*H445</f>
        <v>0</v>
      </c>
      <c r="Q445" s="146">
        <v>5.0000000000000001E-3</v>
      </c>
      <c r="R445" s="146">
        <f>Q445*H445</f>
        <v>5.0000000000000001E-3</v>
      </c>
      <c r="S445" s="146">
        <v>0</v>
      </c>
      <c r="T445" s="147">
        <f>S445*H445</f>
        <v>0</v>
      </c>
      <c r="AR445" s="148" t="s">
        <v>235</v>
      </c>
      <c r="AT445" s="148" t="s">
        <v>511</v>
      </c>
      <c r="AU445" s="148" t="s">
        <v>96</v>
      </c>
      <c r="AY445" s="17" t="s">
        <v>183</v>
      </c>
      <c r="BE445" s="149">
        <f>IF(N445="základní",J445,0)</f>
        <v>0</v>
      </c>
      <c r="BF445" s="149">
        <f>IF(N445="snížená",J445,0)</f>
        <v>0</v>
      </c>
      <c r="BG445" s="149">
        <f>IF(N445="zákl. přenesená",J445,0)</f>
        <v>0</v>
      </c>
      <c r="BH445" s="149">
        <f>IF(N445="sníž. přenesená",J445,0)</f>
        <v>0</v>
      </c>
      <c r="BI445" s="149">
        <f>IF(N445="nulová",J445,0)</f>
        <v>0</v>
      </c>
      <c r="BJ445" s="17" t="s">
        <v>94</v>
      </c>
      <c r="BK445" s="149">
        <f>ROUND(I445*H445,2)</f>
        <v>0</v>
      </c>
      <c r="BL445" s="17" t="s">
        <v>190</v>
      </c>
      <c r="BM445" s="148" t="s">
        <v>977</v>
      </c>
    </row>
    <row r="446" spans="2:65" s="1" customFormat="1" ht="16.5" customHeight="1">
      <c r="B446" s="33"/>
      <c r="C446" s="137" t="s">
        <v>880</v>
      </c>
      <c r="D446" s="137" t="s">
        <v>185</v>
      </c>
      <c r="E446" s="138" t="s">
        <v>978</v>
      </c>
      <c r="F446" s="139" t="s">
        <v>979</v>
      </c>
      <c r="G446" s="140" t="s">
        <v>539</v>
      </c>
      <c r="H446" s="141">
        <v>80</v>
      </c>
      <c r="I446" s="142"/>
      <c r="J446" s="143">
        <f>ROUND(I446*H446,2)</f>
        <v>0</v>
      </c>
      <c r="K446" s="139" t="s">
        <v>189</v>
      </c>
      <c r="L446" s="33"/>
      <c r="M446" s="144" t="s">
        <v>1</v>
      </c>
      <c r="N446" s="145" t="s">
        <v>52</v>
      </c>
      <c r="P446" s="146">
        <f>O446*H446</f>
        <v>0</v>
      </c>
      <c r="Q446" s="146">
        <v>1E-4</v>
      </c>
      <c r="R446" s="146">
        <f>Q446*H446</f>
        <v>8.0000000000000002E-3</v>
      </c>
      <c r="S446" s="146">
        <v>0</v>
      </c>
      <c r="T446" s="147">
        <f>S446*H446</f>
        <v>0</v>
      </c>
      <c r="AR446" s="148" t="s">
        <v>190</v>
      </c>
      <c r="AT446" s="148" t="s">
        <v>185</v>
      </c>
      <c r="AU446" s="148" t="s">
        <v>96</v>
      </c>
      <c r="AY446" s="17" t="s">
        <v>183</v>
      </c>
      <c r="BE446" s="149">
        <f>IF(N446="základní",J446,0)</f>
        <v>0</v>
      </c>
      <c r="BF446" s="149">
        <f>IF(N446="snížená",J446,0)</f>
        <v>0</v>
      </c>
      <c r="BG446" s="149">
        <f>IF(N446="zákl. přenesená",J446,0)</f>
        <v>0</v>
      </c>
      <c r="BH446" s="149">
        <f>IF(N446="sníž. přenesená",J446,0)</f>
        <v>0</v>
      </c>
      <c r="BI446" s="149">
        <f>IF(N446="nulová",J446,0)</f>
        <v>0</v>
      </c>
      <c r="BJ446" s="17" t="s">
        <v>94</v>
      </c>
      <c r="BK446" s="149">
        <f>ROUND(I446*H446,2)</f>
        <v>0</v>
      </c>
      <c r="BL446" s="17" t="s">
        <v>190</v>
      </c>
      <c r="BM446" s="148" t="s">
        <v>980</v>
      </c>
    </row>
    <row r="447" spans="2:65" s="13" customFormat="1" ht="11.25">
      <c r="B447" s="158"/>
      <c r="D447" s="151" t="s">
        <v>192</v>
      </c>
      <c r="E447" s="159" t="s">
        <v>1</v>
      </c>
      <c r="F447" s="160" t="s">
        <v>981</v>
      </c>
      <c r="H447" s="159" t="s">
        <v>1</v>
      </c>
      <c r="I447" s="161"/>
      <c r="L447" s="158"/>
      <c r="M447" s="162"/>
      <c r="T447" s="163"/>
      <c r="AT447" s="159" t="s">
        <v>192</v>
      </c>
      <c r="AU447" s="159" t="s">
        <v>96</v>
      </c>
      <c r="AV447" s="13" t="s">
        <v>94</v>
      </c>
      <c r="AW447" s="13" t="s">
        <v>42</v>
      </c>
      <c r="AX447" s="13" t="s">
        <v>87</v>
      </c>
      <c r="AY447" s="159" t="s">
        <v>183</v>
      </c>
    </row>
    <row r="448" spans="2:65" s="12" customFormat="1" ht="11.25">
      <c r="B448" s="150"/>
      <c r="D448" s="151" t="s">
        <v>192</v>
      </c>
      <c r="E448" s="152" t="s">
        <v>1</v>
      </c>
      <c r="F448" s="153" t="s">
        <v>982</v>
      </c>
      <c r="H448" s="154">
        <v>80</v>
      </c>
      <c r="I448" s="155"/>
      <c r="L448" s="150"/>
      <c r="M448" s="156"/>
      <c r="T448" s="157"/>
      <c r="AT448" s="152" t="s">
        <v>192</v>
      </c>
      <c r="AU448" s="152" t="s">
        <v>96</v>
      </c>
      <c r="AV448" s="12" t="s">
        <v>96</v>
      </c>
      <c r="AW448" s="12" t="s">
        <v>42</v>
      </c>
      <c r="AX448" s="12" t="s">
        <v>87</v>
      </c>
      <c r="AY448" s="152" t="s">
        <v>183</v>
      </c>
    </row>
    <row r="449" spans="2:65" s="15" customFormat="1" ht="11.25">
      <c r="B449" s="190"/>
      <c r="D449" s="151" t="s">
        <v>192</v>
      </c>
      <c r="E449" s="191" t="s">
        <v>1</v>
      </c>
      <c r="F449" s="192" t="s">
        <v>636</v>
      </c>
      <c r="H449" s="193">
        <v>80</v>
      </c>
      <c r="I449" s="194"/>
      <c r="L449" s="190"/>
      <c r="M449" s="195"/>
      <c r="T449" s="196"/>
      <c r="AT449" s="191" t="s">
        <v>192</v>
      </c>
      <c r="AU449" s="191" t="s">
        <v>96</v>
      </c>
      <c r="AV449" s="15" t="s">
        <v>190</v>
      </c>
      <c r="AW449" s="15" t="s">
        <v>42</v>
      </c>
      <c r="AX449" s="15" t="s">
        <v>94</v>
      </c>
      <c r="AY449" s="191" t="s">
        <v>183</v>
      </c>
    </row>
    <row r="450" spans="2:65" s="1" customFormat="1" ht="16.5" customHeight="1">
      <c r="B450" s="33"/>
      <c r="C450" s="137" t="s">
        <v>983</v>
      </c>
      <c r="D450" s="137" t="s">
        <v>185</v>
      </c>
      <c r="E450" s="138" t="s">
        <v>984</v>
      </c>
      <c r="F450" s="139" t="s">
        <v>985</v>
      </c>
      <c r="G450" s="140" t="s">
        <v>539</v>
      </c>
      <c r="H450" s="141">
        <v>8.5</v>
      </c>
      <c r="I450" s="142"/>
      <c r="J450" s="143">
        <f>ROUND(I450*H450,2)</f>
        <v>0</v>
      </c>
      <c r="K450" s="139" t="s">
        <v>189</v>
      </c>
      <c r="L450" s="33"/>
      <c r="M450" s="144" t="s">
        <v>1</v>
      </c>
      <c r="N450" s="145" t="s">
        <v>52</v>
      </c>
      <c r="P450" s="146">
        <f>O450*H450</f>
        <v>0</v>
      </c>
      <c r="Q450" s="146">
        <v>1E-4</v>
      </c>
      <c r="R450" s="146">
        <f>Q450*H450</f>
        <v>8.5000000000000006E-4</v>
      </c>
      <c r="S450" s="146">
        <v>0</v>
      </c>
      <c r="T450" s="147">
        <f>S450*H450</f>
        <v>0</v>
      </c>
      <c r="AR450" s="148" t="s">
        <v>190</v>
      </c>
      <c r="AT450" s="148" t="s">
        <v>185</v>
      </c>
      <c r="AU450" s="148" t="s">
        <v>96</v>
      </c>
      <c r="AY450" s="17" t="s">
        <v>183</v>
      </c>
      <c r="BE450" s="149">
        <f>IF(N450="základní",J450,0)</f>
        <v>0</v>
      </c>
      <c r="BF450" s="149">
        <f>IF(N450="snížená",J450,0)</f>
        <v>0</v>
      </c>
      <c r="BG450" s="149">
        <f>IF(N450="zákl. přenesená",J450,0)</f>
        <v>0</v>
      </c>
      <c r="BH450" s="149">
        <f>IF(N450="sníž. přenesená",J450,0)</f>
        <v>0</v>
      </c>
      <c r="BI450" s="149">
        <f>IF(N450="nulová",J450,0)</f>
        <v>0</v>
      </c>
      <c r="BJ450" s="17" t="s">
        <v>94</v>
      </c>
      <c r="BK450" s="149">
        <f>ROUND(I450*H450,2)</f>
        <v>0</v>
      </c>
      <c r="BL450" s="17" t="s">
        <v>190</v>
      </c>
      <c r="BM450" s="148" t="s">
        <v>986</v>
      </c>
    </row>
    <row r="451" spans="2:65" s="13" customFormat="1" ht="11.25">
      <c r="B451" s="158"/>
      <c r="D451" s="151" t="s">
        <v>192</v>
      </c>
      <c r="E451" s="159" t="s">
        <v>1</v>
      </c>
      <c r="F451" s="160" t="s">
        <v>987</v>
      </c>
      <c r="H451" s="159" t="s">
        <v>1</v>
      </c>
      <c r="I451" s="161"/>
      <c r="L451" s="158"/>
      <c r="M451" s="162"/>
      <c r="T451" s="163"/>
      <c r="AT451" s="159" t="s">
        <v>192</v>
      </c>
      <c r="AU451" s="159" t="s">
        <v>96</v>
      </c>
      <c r="AV451" s="13" t="s">
        <v>94</v>
      </c>
      <c r="AW451" s="13" t="s">
        <v>42</v>
      </c>
      <c r="AX451" s="13" t="s">
        <v>87</v>
      </c>
      <c r="AY451" s="159" t="s">
        <v>183</v>
      </c>
    </row>
    <row r="452" spans="2:65" s="12" customFormat="1" ht="11.25">
      <c r="B452" s="150"/>
      <c r="D452" s="151" t="s">
        <v>192</v>
      </c>
      <c r="E452" s="152" t="s">
        <v>1</v>
      </c>
      <c r="F452" s="153" t="s">
        <v>988</v>
      </c>
      <c r="H452" s="154">
        <v>8.5</v>
      </c>
      <c r="I452" s="155"/>
      <c r="L452" s="150"/>
      <c r="M452" s="156"/>
      <c r="T452" s="157"/>
      <c r="AT452" s="152" t="s">
        <v>192</v>
      </c>
      <c r="AU452" s="152" t="s">
        <v>96</v>
      </c>
      <c r="AV452" s="12" t="s">
        <v>96</v>
      </c>
      <c r="AW452" s="12" t="s">
        <v>42</v>
      </c>
      <c r="AX452" s="12" t="s">
        <v>87</v>
      </c>
      <c r="AY452" s="152" t="s">
        <v>183</v>
      </c>
    </row>
    <row r="453" spans="2:65" s="15" customFormat="1" ht="11.25">
      <c r="B453" s="190"/>
      <c r="D453" s="151" t="s">
        <v>192</v>
      </c>
      <c r="E453" s="191" t="s">
        <v>1</v>
      </c>
      <c r="F453" s="192" t="s">
        <v>636</v>
      </c>
      <c r="H453" s="193">
        <v>8.5</v>
      </c>
      <c r="I453" s="194"/>
      <c r="L453" s="190"/>
      <c r="M453" s="195"/>
      <c r="T453" s="196"/>
      <c r="AT453" s="191" t="s">
        <v>192</v>
      </c>
      <c r="AU453" s="191" t="s">
        <v>96</v>
      </c>
      <c r="AV453" s="15" t="s">
        <v>190</v>
      </c>
      <c r="AW453" s="15" t="s">
        <v>42</v>
      </c>
      <c r="AX453" s="15" t="s">
        <v>94</v>
      </c>
      <c r="AY453" s="191" t="s">
        <v>183</v>
      </c>
    </row>
    <row r="454" spans="2:65" s="1" customFormat="1" ht="16.5" customHeight="1">
      <c r="B454" s="33"/>
      <c r="C454" s="137" t="s">
        <v>885</v>
      </c>
      <c r="D454" s="137" t="s">
        <v>185</v>
      </c>
      <c r="E454" s="138" t="s">
        <v>989</v>
      </c>
      <c r="F454" s="139" t="s">
        <v>990</v>
      </c>
      <c r="G454" s="140" t="s">
        <v>188</v>
      </c>
      <c r="H454" s="141">
        <v>3</v>
      </c>
      <c r="I454" s="142"/>
      <c r="J454" s="143">
        <f>ROUND(I454*H454,2)</f>
        <v>0</v>
      </c>
      <c r="K454" s="139" t="s">
        <v>189</v>
      </c>
      <c r="L454" s="33"/>
      <c r="M454" s="144" t="s">
        <v>1</v>
      </c>
      <c r="N454" s="145" t="s">
        <v>52</v>
      </c>
      <c r="P454" s="146">
        <f>O454*H454</f>
        <v>0</v>
      </c>
      <c r="Q454" s="146">
        <v>1.1999999999999999E-3</v>
      </c>
      <c r="R454" s="146">
        <f>Q454*H454</f>
        <v>3.5999999999999999E-3</v>
      </c>
      <c r="S454" s="146">
        <v>0</v>
      </c>
      <c r="T454" s="147">
        <f>S454*H454</f>
        <v>0</v>
      </c>
      <c r="AR454" s="148" t="s">
        <v>190</v>
      </c>
      <c r="AT454" s="148" t="s">
        <v>185</v>
      </c>
      <c r="AU454" s="148" t="s">
        <v>96</v>
      </c>
      <c r="AY454" s="17" t="s">
        <v>183</v>
      </c>
      <c r="BE454" s="149">
        <f>IF(N454="základní",J454,0)</f>
        <v>0</v>
      </c>
      <c r="BF454" s="149">
        <f>IF(N454="snížená",J454,0)</f>
        <v>0</v>
      </c>
      <c r="BG454" s="149">
        <f>IF(N454="zákl. přenesená",J454,0)</f>
        <v>0</v>
      </c>
      <c r="BH454" s="149">
        <f>IF(N454="sníž. přenesená",J454,0)</f>
        <v>0</v>
      </c>
      <c r="BI454" s="149">
        <f>IF(N454="nulová",J454,0)</f>
        <v>0</v>
      </c>
      <c r="BJ454" s="17" t="s">
        <v>94</v>
      </c>
      <c r="BK454" s="149">
        <f>ROUND(I454*H454,2)</f>
        <v>0</v>
      </c>
      <c r="BL454" s="17" t="s">
        <v>190</v>
      </c>
      <c r="BM454" s="148" t="s">
        <v>991</v>
      </c>
    </row>
    <row r="455" spans="2:65" s="13" customFormat="1" ht="11.25">
      <c r="B455" s="158"/>
      <c r="D455" s="151" t="s">
        <v>192</v>
      </c>
      <c r="E455" s="159" t="s">
        <v>1</v>
      </c>
      <c r="F455" s="160" t="s">
        <v>992</v>
      </c>
      <c r="H455" s="159" t="s">
        <v>1</v>
      </c>
      <c r="I455" s="161"/>
      <c r="L455" s="158"/>
      <c r="M455" s="162"/>
      <c r="T455" s="163"/>
      <c r="AT455" s="159" t="s">
        <v>192</v>
      </c>
      <c r="AU455" s="159" t="s">
        <v>96</v>
      </c>
      <c r="AV455" s="13" t="s">
        <v>94</v>
      </c>
      <c r="AW455" s="13" t="s">
        <v>42</v>
      </c>
      <c r="AX455" s="13" t="s">
        <v>87</v>
      </c>
      <c r="AY455" s="159" t="s">
        <v>183</v>
      </c>
    </row>
    <row r="456" spans="2:65" s="12" customFormat="1" ht="11.25">
      <c r="B456" s="150"/>
      <c r="D456" s="151" t="s">
        <v>192</v>
      </c>
      <c r="E456" s="152" t="s">
        <v>1</v>
      </c>
      <c r="F456" s="153" t="s">
        <v>993</v>
      </c>
      <c r="H456" s="154">
        <v>3</v>
      </c>
      <c r="I456" s="155"/>
      <c r="L456" s="150"/>
      <c r="M456" s="156"/>
      <c r="T456" s="157"/>
      <c r="AT456" s="152" t="s">
        <v>192</v>
      </c>
      <c r="AU456" s="152" t="s">
        <v>96</v>
      </c>
      <c r="AV456" s="12" t="s">
        <v>96</v>
      </c>
      <c r="AW456" s="12" t="s">
        <v>42</v>
      </c>
      <c r="AX456" s="12" t="s">
        <v>87</v>
      </c>
      <c r="AY456" s="152" t="s">
        <v>183</v>
      </c>
    </row>
    <row r="457" spans="2:65" s="15" customFormat="1" ht="11.25">
      <c r="B457" s="190"/>
      <c r="D457" s="151" t="s">
        <v>192</v>
      </c>
      <c r="E457" s="191" t="s">
        <v>1</v>
      </c>
      <c r="F457" s="192" t="s">
        <v>636</v>
      </c>
      <c r="H457" s="193">
        <v>3</v>
      </c>
      <c r="I457" s="194"/>
      <c r="L457" s="190"/>
      <c r="M457" s="195"/>
      <c r="T457" s="196"/>
      <c r="AT457" s="191" t="s">
        <v>192</v>
      </c>
      <c r="AU457" s="191" t="s">
        <v>96</v>
      </c>
      <c r="AV457" s="15" t="s">
        <v>190</v>
      </c>
      <c r="AW457" s="15" t="s">
        <v>42</v>
      </c>
      <c r="AX457" s="15" t="s">
        <v>94</v>
      </c>
      <c r="AY457" s="191" t="s">
        <v>183</v>
      </c>
    </row>
    <row r="458" spans="2:65" s="1" customFormat="1" ht="16.5" customHeight="1">
      <c r="B458" s="33"/>
      <c r="C458" s="137" t="s">
        <v>994</v>
      </c>
      <c r="D458" s="137" t="s">
        <v>185</v>
      </c>
      <c r="E458" s="138" t="s">
        <v>995</v>
      </c>
      <c r="F458" s="139" t="s">
        <v>996</v>
      </c>
      <c r="G458" s="140" t="s">
        <v>539</v>
      </c>
      <c r="H458" s="141">
        <v>83</v>
      </c>
      <c r="I458" s="142"/>
      <c r="J458" s="143">
        <f>ROUND(I458*H458,2)</f>
        <v>0</v>
      </c>
      <c r="K458" s="139" t="s">
        <v>189</v>
      </c>
      <c r="L458" s="33"/>
      <c r="M458" s="144" t="s">
        <v>1</v>
      </c>
      <c r="N458" s="145" t="s">
        <v>52</v>
      </c>
      <c r="P458" s="146">
        <f>O458*H458</f>
        <v>0</v>
      </c>
      <c r="Q458" s="146">
        <v>8.9779999999999999E-2</v>
      </c>
      <c r="R458" s="146">
        <f>Q458*H458</f>
        <v>7.45174</v>
      </c>
      <c r="S458" s="146">
        <v>0</v>
      </c>
      <c r="T458" s="147">
        <f>S458*H458</f>
        <v>0</v>
      </c>
      <c r="AR458" s="148" t="s">
        <v>190</v>
      </c>
      <c r="AT458" s="148" t="s">
        <v>185</v>
      </c>
      <c r="AU458" s="148" t="s">
        <v>96</v>
      </c>
      <c r="AY458" s="17" t="s">
        <v>183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7" t="s">
        <v>94</v>
      </c>
      <c r="BK458" s="149">
        <f>ROUND(I458*H458,2)</f>
        <v>0</v>
      </c>
      <c r="BL458" s="17" t="s">
        <v>190</v>
      </c>
      <c r="BM458" s="148" t="s">
        <v>997</v>
      </c>
    </row>
    <row r="459" spans="2:65" s="13" customFormat="1" ht="11.25">
      <c r="B459" s="158"/>
      <c r="D459" s="151" t="s">
        <v>192</v>
      </c>
      <c r="E459" s="159" t="s">
        <v>1</v>
      </c>
      <c r="F459" s="160" t="s">
        <v>998</v>
      </c>
      <c r="H459" s="159" t="s">
        <v>1</v>
      </c>
      <c r="I459" s="161"/>
      <c r="L459" s="158"/>
      <c r="M459" s="162"/>
      <c r="T459" s="163"/>
      <c r="AT459" s="159" t="s">
        <v>192</v>
      </c>
      <c r="AU459" s="159" t="s">
        <v>96</v>
      </c>
      <c r="AV459" s="13" t="s">
        <v>94</v>
      </c>
      <c r="AW459" s="13" t="s">
        <v>42</v>
      </c>
      <c r="AX459" s="13" t="s">
        <v>87</v>
      </c>
      <c r="AY459" s="159" t="s">
        <v>183</v>
      </c>
    </row>
    <row r="460" spans="2:65" s="12" customFormat="1" ht="11.25">
      <c r="B460" s="150"/>
      <c r="D460" s="151" t="s">
        <v>192</v>
      </c>
      <c r="E460" s="152" t="s">
        <v>1</v>
      </c>
      <c r="F460" s="153" t="s">
        <v>999</v>
      </c>
      <c r="H460" s="154">
        <v>83</v>
      </c>
      <c r="I460" s="155"/>
      <c r="L460" s="150"/>
      <c r="M460" s="156"/>
      <c r="T460" s="157"/>
      <c r="AT460" s="152" t="s">
        <v>192</v>
      </c>
      <c r="AU460" s="152" t="s">
        <v>96</v>
      </c>
      <c r="AV460" s="12" t="s">
        <v>96</v>
      </c>
      <c r="AW460" s="12" t="s">
        <v>42</v>
      </c>
      <c r="AX460" s="12" t="s">
        <v>87</v>
      </c>
      <c r="AY460" s="152" t="s">
        <v>183</v>
      </c>
    </row>
    <row r="461" spans="2:65" s="15" customFormat="1" ht="11.25">
      <c r="B461" s="190"/>
      <c r="D461" s="151" t="s">
        <v>192</v>
      </c>
      <c r="E461" s="191" t="s">
        <v>1</v>
      </c>
      <c r="F461" s="192" t="s">
        <v>636</v>
      </c>
      <c r="H461" s="193">
        <v>83</v>
      </c>
      <c r="I461" s="194"/>
      <c r="L461" s="190"/>
      <c r="M461" s="195"/>
      <c r="T461" s="196"/>
      <c r="AT461" s="191" t="s">
        <v>192</v>
      </c>
      <c r="AU461" s="191" t="s">
        <v>96</v>
      </c>
      <c r="AV461" s="15" t="s">
        <v>190</v>
      </c>
      <c r="AW461" s="15" t="s">
        <v>42</v>
      </c>
      <c r="AX461" s="15" t="s">
        <v>94</v>
      </c>
      <c r="AY461" s="191" t="s">
        <v>183</v>
      </c>
    </row>
    <row r="462" spans="2:65" s="1" customFormat="1" ht="16.5" customHeight="1">
      <c r="B462" s="33"/>
      <c r="C462" s="176" t="s">
        <v>893</v>
      </c>
      <c r="D462" s="176" t="s">
        <v>511</v>
      </c>
      <c r="E462" s="177" t="s">
        <v>891</v>
      </c>
      <c r="F462" s="178" t="s">
        <v>892</v>
      </c>
      <c r="G462" s="179" t="s">
        <v>188</v>
      </c>
      <c r="H462" s="180">
        <v>8.5489999999999995</v>
      </c>
      <c r="I462" s="181"/>
      <c r="J462" s="182">
        <f>ROUND(I462*H462,2)</f>
        <v>0</v>
      </c>
      <c r="K462" s="178" t="s">
        <v>189</v>
      </c>
      <c r="L462" s="183"/>
      <c r="M462" s="184" t="s">
        <v>1</v>
      </c>
      <c r="N462" s="185" t="s">
        <v>52</v>
      </c>
      <c r="P462" s="146">
        <f>O462*H462</f>
        <v>0</v>
      </c>
      <c r="Q462" s="146">
        <v>0.222</v>
      </c>
      <c r="R462" s="146">
        <f>Q462*H462</f>
        <v>1.897878</v>
      </c>
      <c r="S462" s="146">
        <v>0</v>
      </c>
      <c r="T462" s="147">
        <f>S462*H462</f>
        <v>0</v>
      </c>
      <c r="AR462" s="148" t="s">
        <v>235</v>
      </c>
      <c r="AT462" s="148" t="s">
        <v>511</v>
      </c>
      <c r="AU462" s="148" t="s">
        <v>96</v>
      </c>
      <c r="AY462" s="17" t="s">
        <v>183</v>
      </c>
      <c r="BE462" s="149">
        <f>IF(N462="základní",J462,0)</f>
        <v>0</v>
      </c>
      <c r="BF462" s="149">
        <f>IF(N462="snížená",J462,0)</f>
        <v>0</v>
      </c>
      <c r="BG462" s="149">
        <f>IF(N462="zákl. přenesená",J462,0)</f>
        <v>0</v>
      </c>
      <c r="BH462" s="149">
        <f>IF(N462="sníž. přenesená",J462,0)</f>
        <v>0</v>
      </c>
      <c r="BI462" s="149">
        <f>IF(N462="nulová",J462,0)</f>
        <v>0</v>
      </c>
      <c r="BJ462" s="17" t="s">
        <v>94</v>
      </c>
      <c r="BK462" s="149">
        <f>ROUND(I462*H462,2)</f>
        <v>0</v>
      </c>
      <c r="BL462" s="17" t="s">
        <v>190</v>
      </c>
      <c r="BM462" s="148" t="s">
        <v>1000</v>
      </c>
    </row>
    <row r="463" spans="2:65" s="12" customFormat="1" ht="11.25">
      <c r="B463" s="150"/>
      <c r="D463" s="151" t="s">
        <v>192</v>
      </c>
      <c r="E463" s="152" t="s">
        <v>1</v>
      </c>
      <c r="F463" s="153" t="s">
        <v>1001</v>
      </c>
      <c r="H463" s="154">
        <v>8.5489999999999995</v>
      </c>
      <c r="I463" s="155"/>
      <c r="L463" s="150"/>
      <c r="M463" s="156"/>
      <c r="T463" s="157"/>
      <c r="AT463" s="152" t="s">
        <v>192</v>
      </c>
      <c r="AU463" s="152" t="s">
        <v>96</v>
      </c>
      <c r="AV463" s="12" t="s">
        <v>96</v>
      </c>
      <c r="AW463" s="12" t="s">
        <v>42</v>
      </c>
      <c r="AX463" s="12" t="s">
        <v>87</v>
      </c>
      <c r="AY463" s="152" t="s">
        <v>183</v>
      </c>
    </row>
    <row r="464" spans="2:65" s="15" customFormat="1" ht="11.25">
      <c r="B464" s="190"/>
      <c r="D464" s="151" t="s">
        <v>192</v>
      </c>
      <c r="E464" s="191" t="s">
        <v>1</v>
      </c>
      <c r="F464" s="192" t="s">
        <v>636</v>
      </c>
      <c r="H464" s="193">
        <v>8.5489999999999995</v>
      </c>
      <c r="I464" s="194"/>
      <c r="L464" s="190"/>
      <c r="M464" s="195"/>
      <c r="T464" s="196"/>
      <c r="AT464" s="191" t="s">
        <v>192</v>
      </c>
      <c r="AU464" s="191" t="s">
        <v>96</v>
      </c>
      <c r="AV464" s="15" t="s">
        <v>190</v>
      </c>
      <c r="AW464" s="15" t="s">
        <v>42</v>
      </c>
      <c r="AX464" s="15" t="s">
        <v>94</v>
      </c>
      <c r="AY464" s="191" t="s">
        <v>183</v>
      </c>
    </row>
    <row r="465" spans="2:65" s="1" customFormat="1" ht="16.5" customHeight="1">
      <c r="B465" s="33"/>
      <c r="C465" s="137" t="s">
        <v>1002</v>
      </c>
      <c r="D465" s="137" t="s">
        <v>185</v>
      </c>
      <c r="E465" s="138" t="s">
        <v>1003</v>
      </c>
      <c r="F465" s="139" t="s">
        <v>1004</v>
      </c>
      <c r="G465" s="140" t="s">
        <v>539</v>
      </c>
      <c r="H465" s="141">
        <v>158.44999999999999</v>
      </c>
      <c r="I465" s="142"/>
      <c r="J465" s="143">
        <f>ROUND(I465*H465,2)</f>
        <v>0</v>
      </c>
      <c r="K465" s="139" t="s">
        <v>189</v>
      </c>
      <c r="L465" s="33"/>
      <c r="M465" s="144" t="s">
        <v>1</v>
      </c>
      <c r="N465" s="145" t="s">
        <v>52</v>
      </c>
      <c r="P465" s="146">
        <f>O465*H465</f>
        <v>0</v>
      </c>
      <c r="Q465" s="146">
        <v>0.15540000000000001</v>
      </c>
      <c r="R465" s="146">
        <f>Q465*H465</f>
        <v>24.62313</v>
      </c>
      <c r="S465" s="146">
        <v>0</v>
      </c>
      <c r="T465" s="147">
        <f>S465*H465</f>
        <v>0</v>
      </c>
      <c r="AR465" s="148" t="s">
        <v>190</v>
      </c>
      <c r="AT465" s="148" t="s">
        <v>185</v>
      </c>
      <c r="AU465" s="148" t="s">
        <v>96</v>
      </c>
      <c r="AY465" s="17" t="s">
        <v>183</v>
      </c>
      <c r="BE465" s="149">
        <f>IF(N465="základní",J465,0)</f>
        <v>0</v>
      </c>
      <c r="BF465" s="149">
        <f>IF(N465="snížená",J465,0)</f>
        <v>0</v>
      </c>
      <c r="BG465" s="149">
        <f>IF(N465="zákl. přenesená",J465,0)</f>
        <v>0</v>
      </c>
      <c r="BH465" s="149">
        <f>IF(N465="sníž. přenesená",J465,0)</f>
        <v>0</v>
      </c>
      <c r="BI465" s="149">
        <f>IF(N465="nulová",J465,0)</f>
        <v>0</v>
      </c>
      <c r="BJ465" s="17" t="s">
        <v>94</v>
      </c>
      <c r="BK465" s="149">
        <f>ROUND(I465*H465,2)</f>
        <v>0</v>
      </c>
      <c r="BL465" s="17" t="s">
        <v>190</v>
      </c>
      <c r="BM465" s="148" t="s">
        <v>1005</v>
      </c>
    </row>
    <row r="466" spans="2:65" s="13" customFormat="1" ht="11.25">
      <c r="B466" s="158"/>
      <c r="D466" s="151" t="s">
        <v>192</v>
      </c>
      <c r="E466" s="159" t="s">
        <v>1</v>
      </c>
      <c r="F466" s="160" t="s">
        <v>1006</v>
      </c>
      <c r="H466" s="159" t="s">
        <v>1</v>
      </c>
      <c r="I466" s="161"/>
      <c r="L466" s="158"/>
      <c r="M466" s="162"/>
      <c r="T466" s="163"/>
      <c r="AT466" s="159" t="s">
        <v>192</v>
      </c>
      <c r="AU466" s="159" t="s">
        <v>96</v>
      </c>
      <c r="AV466" s="13" t="s">
        <v>94</v>
      </c>
      <c r="AW466" s="13" t="s">
        <v>42</v>
      </c>
      <c r="AX466" s="13" t="s">
        <v>87</v>
      </c>
      <c r="AY466" s="159" t="s">
        <v>183</v>
      </c>
    </row>
    <row r="467" spans="2:65" s="12" customFormat="1" ht="11.25">
      <c r="B467" s="150"/>
      <c r="D467" s="151" t="s">
        <v>192</v>
      </c>
      <c r="E467" s="152" t="s">
        <v>1</v>
      </c>
      <c r="F467" s="153" t="s">
        <v>1007</v>
      </c>
      <c r="H467" s="154">
        <v>108.05</v>
      </c>
      <c r="I467" s="155"/>
      <c r="L467" s="150"/>
      <c r="M467" s="156"/>
      <c r="T467" s="157"/>
      <c r="AT467" s="152" t="s">
        <v>192</v>
      </c>
      <c r="AU467" s="152" t="s">
        <v>96</v>
      </c>
      <c r="AV467" s="12" t="s">
        <v>96</v>
      </c>
      <c r="AW467" s="12" t="s">
        <v>42</v>
      </c>
      <c r="AX467" s="12" t="s">
        <v>87</v>
      </c>
      <c r="AY467" s="152" t="s">
        <v>183</v>
      </c>
    </row>
    <row r="468" spans="2:65" s="12" customFormat="1" ht="11.25">
      <c r="B468" s="150"/>
      <c r="D468" s="151" t="s">
        <v>192</v>
      </c>
      <c r="E468" s="152" t="s">
        <v>1</v>
      </c>
      <c r="F468" s="153" t="s">
        <v>1008</v>
      </c>
      <c r="H468" s="154">
        <v>45.4</v>
      </c>
      <c r="I468" s="155"/>
      <c r="L468" s="150"/>
      <c r="M468" s="156"/>
      <c r="T468" s="157"/>
      <c r="AT468" s="152" t="s">
        <v>192</v>
      </c>
      <c r="AU468" s="152" t="s">
        <v>96</v>
      </c>
      <c r="AV468" s="12" t="s">
        <v>96</v>
      </c>
      <c r="AW468" s="12" t="s">
        <v>42</v>
      </c>
      <c r="AX468" s="12" t="s">
        <v>87</v>
      </c>
      <c r="AY468" s="152" t="s">
        <v>183</v>
      </c>
    </row>
    <row r="469" spans="2:65" s="12" customFormat="1" ht="11.25">
      <c r="B469" s="150"/>
      <c r="D469" s="151" t="s">
        <v>192</v>
      </c>
      <c r="E469" s="152" t="s">
        <v>1</v>
      </c>
      <c r="F469" s="153" t="s">
        <v>1009</v>
      </c>
      <c r="H469" s="154">
        <v>5</v>
      </c>
      <c r="I469" s="155"/>
      <c r="L469" s="150"/>
      <c r="M469" s="156"/>
      <c r="T469" s="157"/>
      <c r="AT469" s="152" t="s">
        <v>192</v>
      </c>
      <c r="AU469" s="152" t="s">
        <v>96</v>
      </c>
      <c r="AV469" s="12" t="s">
        <v>96</v>
      </c>
      <c r="AW469" s="12" t="s">
        <v>42</v>
      </c>
      <c r="AX469" s="12" t="s">
        <v>87</v>
      </c>
      <c r="AY469" s="152" t="s">
        <v>183</v>
      </c>
    </row>
    <row r="470" spans="2:65" s="15" customFormat="1" ht="11.25">
      <c r="B470" s="190"/>
      <c r="D470" s="151" t="s">
        <v>192</v>
      </c>
      <c r="E470" s="191" t="s">
        <v>1</v>
      </c>
      <c r="F470" s="192" t="s">
        <v>694</v>
      </c>
      <c r="H470" s="193">
        <v>158.44999999999999</v>
      </c>
      <c r="I470" s="194"/>
      <c r="L470" s="190"/>
      <c r="M470" s="195"/>
      <c r="T470" s="196"/>
      <c r="AT470" s="191" t="s">
        <v>192</v>
      </c>
      <c r="AU470" s="191" t="s">
        <v>96</v>
      </c>
      <c r="AV470" s="15" t="s">
        <v>190</v>
      </c>
      <c r="AW470" s="15" t="s">
        <v>42</v>
      </c>
      <c r="AX470" s="15" t="s">
        <v>94</v>
      </c>
      <c r="AY470" s="191" t="s">
        <v>183</v>
      </c>
    </row>
    <row r="471" spans="2:65" s="1" customFormat="1" ht="16.5" customHeight="1">
      <c r="B471" s="33"/>
      <c r="C471" s="176" t="s">
        <v>896</v>
      </c>
      <c r="D471" s="176" t="s">
        <v>511</v>
      </c>
      <c r="E471" s="177" t="s">
        <v>1010</v>
      </c>
      <c r="F471" s="178" t="s">
        <v>1011</v>
      </c>
      <c r="G471" s="179" t="s">
        <v>539</v>
      </c>
      <c r="H471" s="180">
        <v>43.125999999999998</v>
      </c>
      <c r="I471" s="181"/>
      <c r="J471" s="182">
        <f>ROUND(I471*H471,2)</f>
        <v>0</v>
      </c>
      <c r="K471" s="178" t="s">
        <v>189</v>
      </c>
      <c r="L471" s="183"/>
      <c r="M471" s="184" t="s">
        <v>1</v>
      </c>
      <c r="N471" s="185" t="s">
        <v>52</v>
      </c>
      <c r="P471" s="146">
        <f>O471*H471</f>
        <v>0</v>
      </c>
      <c r="Q471" s="146">
        <v>0.08</v>
      </c>
      <c r="R471" s="146">
        <f>Q471*H471</f>
        <v>3.4500799999999998</v>
      </c>
      <c r="S471" s="146">
        <v>0</v>
      </c>
      <c r="T471" s="147">
        <f>S471*H471</f>
        <v>0</v>
      </c>
      <c r="AR471" s="148" t="s">
        <v>235</v>
      </c>
      <c r="AT471" s="148" t="s">
        <v>511</v>
      </c>
      <c r="AU471" s="148" t="s">
        <v>96</v>
      </c>
      <c r="AY471" s="17" t="s">
        <v>183</v>
      </c>
      <c r="BE471" s="149">
        <f>IF(N471="základní",J471,0)</f>
        <v>0</v>
      </c>
      <c r="BF471" s="149">
        <f>IF(N471="snížená",J471,0)</f>
        <v>0</v>
      </c>
      <c r="BG471" s="149">
        <f>IF(N471="zákl. přenesená",J471,0)</f>
        <v>0</v>
      </c>
      <c r="BH471" s="149">
        <f>IF(N471="sníž. přenesená",J471,0)</f>
        <v>0</v>
      </c>
      <c r="BI471" s="149">
        <f>IF(N471="nulová",J471,0)</f>
        <v>0</v>
      </c>
      <c r="BJ471" s="17" t="s">
        <v>94</v>
      </c>
      <c r="BK471" s="149">
        <f>ROUND(I471*H471,2)</f>
        <v>0</v>
      </c>
      <c r="BL471" s="17" t="s">
        <v>190</v>
      </c>
      <c r="BM471" s="148" t="s">
        <v>1012</v>
      </c>
    </row>
    <row r="472" spans="2:65" s="1" customFormat="1" ht="16.5" customHeight="1">
      <c r="B472" s="33"/>
      <c r="C472" s="176" t="s">
        <v>1013</v>
      </c>
      <c r="D472" s="176" t="s">
        <v>511</v>
      </c>
      <c r="E472" s="177" t="s">
        <v>1014</v>
      </c>
      <c r="F472" s="178" t="s">
        <v>1015</v>
      </c>
      <c r="G472" s="179" t="s">
        <v>539</v>
      </c>
      <c r="H472" s="180">
        <v>3.12</v>
      </c>
      <c r="I472" s="181"/>
      <c r="J472" s="182">
        <f>ROUND(I472*H472,2)</f>
        <v>0</v>
      </c>
      <c r="K472" s="178" t="s">
        <v>189</v>
      </c>
      <c r="L472" s="183"/>
      <c r="M472" s="184" t="s">
        <v>1</v>
      </c>
      <c r="N472" s="185" t="s">
        <v>52</v>
      </c>
      <c r="P472" s="146">
        <f>O472*H472</f>
        <v>0</v>
      </c>
      <c r="Q472" s="146">
        <v>6.0999999999999999E-2</v>
      </c>
      <c r="R472" s="146">
        <f>Q472*H472</f>
        <v>0.19031999999999999</v>
      </c>
      <c r="S472" s="146">
        <v>0</v>
      </c>
      <c r="T472" s="147">
        <f>S472*H472</f>
        <v>0</v>
      </c>
      <c r="AR472" s="148" t="s">
        <v>235</v>
      </c>
      <c r="AT472" s="148" t="s">
        <v>511</v>
      </c>
      <c r="AU472" s="148" t="s">
        <v>96</v>
      </c>
      <c r="AY472" s="17" t="s">
        <v>183</v>
      </c>
      <c r="BE472" s="149">
        <f>IF(N472="základní",J472,0)</f>
        <v>0</v>
      </c>
      <c r="BF472" s="149">
        <f>IF(N472="snížená",J472,0)</f>
        <v>0</v>
      </c>
      <c r="BG472" s="149">
        <f>IF(N472="zákl. přenesená",J472,0)</f>
        <v>0</v>
      </c>
      <c r="BH472" s="149">
        <f>IF(N472="sníž. přenesená",J472,0)</f>
        <v>0</v>
      </c>
      <c r="BI472" s="149">
        <f>IF(N472="nulová",J472,0)</f>
        <v>0</v>
      </c>
      <c r="BJ472" s="17" t="s">
        <v>94</v>
      </c>
      <c r="BK472" s="149">
        <f>ROUND(I472*H472,2)</f>
        <v>0</v>
      </c>
      <c r="BL472" s="17" t="s">
        <v>190</v>
      </c>
      <c r="BM472" s="148" t="s">
        <v>1016</v>
      </c>
    </row>
    <row r="473" spans="2:65" s="13" customFormat="1" ht="11.25">
      <c r="B473" s="158"/>
      <c r="D473" s="151" t="s">
        <v>192</v>
      </c>
      <c r="E473" s="159" t="s">
        <v>1</v>
      </c>
      <c r="F473" s="160" t="s">
        <v>1017</v>
      </c>
      <c r="H473" s="159" t="s">
        <v>1</v>
      </c>
      <c r="I473" s="161"/>
      <c r="L473" s="158"/>
      <c r="M473" s="162"/>
      <c r="T473" s="163"/>
      <c r="AT473" s="159" t="s">
        <v>192</v>
      </c>
      <c r="AU473" s="159" t="s">
        <v>96</v>
      </c>
      <c r="AV473" s="13" t="s">
        <v>94</v>
      </c>
      <c r="AW473" s="13" t="s">
        <v>42</v>
      </c>
      <c r="AX473" s="13" t="s">
        <v>87</v>
      </c>
      <c r="AY473" s="159" t="s">
        <v>183</v>
      </c>
    </row>
    <row r="474" spans="2:65" s="12" customFormat="1" ht="11.25">
      <c r="B474" s="150"/>
      <c r="D474" s="151" t="s">
        <v>192</v>
      </c>
      <c r="E474" s="152" t="s">
        <v>1</v>
      </c>
      <c r="F474" s="153" t="s">
        <v>1018</v>
      </c>
      <c r="H474" s="154">
        <v>3.12</v>
      </c>
      <c r="I474" s="155"/>
      <c r="L474" s="150"/>
      <c r="M474" s="156"/>
      <c r="T474" s="157"/>
      <c r="AT474" s="152" t="s">
        <v>192</v>
      </c>
      <c r="AU474" s="152" t="s">
        <v>96</v>
      </c>
      <c r="AV474" s="12" t="s">
        <v>96</v>
      </c>
      <c r="AW474" s="12" t="s">
        <v>42</v>
      </c>
      <c r="AX474" s="12" t="s">
        <v>87</v>
      </c>
      <c r="AY474" s="152" t="s">
        <v>183</v>
      </c>
    </row>
    <row r="475" spans="2:65" s="15" customFormat="1" ht="11.25">
      <c r="B475" s="190"/>
      <c r="D475" s="151" t="s">
        <v>192</v>
      </c>
      <c r="E475" s="191" t="s">
        <v>1</v>
      </c>
      <c r="F475" s="192" t="s">
        <v>636</v>
      </c>
      <c r="H475" s="193">
        <v>3.12</v>
      </c>
      <c r="I475" s="194"/>
      <c r="L475" s="190"/>
      <c r="M475" s="195"/>
      <c r="T475" s="196"/>
      <c r="AT475" s="191" t="s">
        <v>192</v>
      </c>
      <c r="AU475" s="191" t="s">
        <v>96</v>
      </c>
      <c r="AV475" s="15" t="s">
        <v>190</v>
      </c>
      <c r="AW475" s="15" t="s">
        <v>42</v>
      </c>
      <c r="AX475" s="15" t="s">
        <v>94</v>
      </c>
      <c r="AY475" s="191" t="s">
        <v>183</v>
      </c>
    </row>
    <row r="476" spans="2:65" s="1" customFormat="1" ht="16.5" customHeight="1">
      <c r="B476" s="33"/>
      <c r="C476" s="176" t="s">
        <v>903</v>
      </c>
      <c r="D476" s="176" t="s">
        <v>511</v>
      </c>
      <c r="E476" s="177" t="s">
        <v>1019</v>
      </c>
      <c r="F476" s="178" t="s">
        <v>1020</v>
      </c>
      <c r="G476" s="179" t="s">
        <v>539</v>
      </c>
      <c r="H476" s="180">
        <v>110.211</v>
      </c>
      <c r="I476" s="181"/>
      <c r="J476" s="182">
        <f>ROUND(I476*H476,2)</f>
        <v>0</v>
      </c>
      <c r="K476" s="178" t="s">
        <v>189</v>
      </c>
      <c r="L476" s="183"/>
      <c r="M476" s="184" t="s">
        <v>1</v>
      </c>
      <c r="N476" s="185" t="s">
        <v>52</v>
      </c>
      <c r="P476" s="146">
        <f>O476*H476</f>
        <v>0</v>
      </c>
      <c r="Q476" s="146">
        <v>5.6120000000000003E-2</v>
      </c>
      <c r="R476" s="146">
        <f>Q476*H476</f>
        <v>6.1850413199999998</v>
      </c>
      <c r="S476" s="146">
        <v>0</v>
      </c>
      <c r="T476" s="147">
        <f>S476*H476</f>
        <v>0</v>
      </c>
      <c r="AR476" s="148" t="s">
        <v>235</v>
      </c>
      <c r="AT476" s="148" t="s">
        <v>511</v>
      </c>
      <c r="AU476" s="148" t="s">
        <v>96</v>
      </c>
      <c r="AY476" s="17" t="s">
        <v>183</v>
      </c>
      <c r="BE476" s="149">
        <f>IF(N476="základní",J476,0)</f>
        <v>0</v>
      </c>
      <c r="BF476" s="149">
        <f>IF(N476="snížená",J476,0)</f>
        <v>0</v>
      </c>
      <c r="BG476" s="149">
        <f>IF(N476="zákl. přenesená",J476,0)</f>
        <v>0</v>
      </c>
      <c r="BH476" s="149">
        <f>IF(N476="sníž. přenesená",J476,0)</f>
        <v>0</v>
      </c>
      <c r="BI476" s="149">
        <f>IF(N476="nulová",J476,0)</f>
        <v>0</v>
      </c>
      <c r="BJ476" s="17" t="s">
        <v>94</v>
      </c>
      <c r="BK476" s="149">
        <f>ROUND(I476*H476,2)</f>
        <v>0</v>
      </c>
      <c r="BL476" s="17" t="s">
        <v>190</v>
      </c>
      <c r="BM476" s="148" t="s">
        <v>1021</v>
      </c>
    </row>
    <row r="477" spans="2:65" s="1" customFormat="1" ht="16.5" customHeight="1">
      <c r="B477" s="33"/>
      <c r="C477" s="176" t="s">
        <v>1022</v>
      </c>
      <c r="D477" s="176" t="s">
        <v>511</v>
      </c>
      <c r="E477" s="177" t="s">
        <v>1023</v>
      </c>
      <c r="F477" s="178" t="s">
        <v>1024</v>
      </c>
      <c r="G477" s="179" t="s">
        <v>539</v>
      </c>
      <c r="H477" s="180">
        <v>3</v>
      </c>
      <c r="I477" s="181"/>
      <c r="J477" s="182">
        <f>ROUND(I477*H477,2)</f>
        <v>0</v>
      </c>
      <c r="K477" s="178" t="s">
        <v>189</v>
      </c>
      <c r="L477" s="183"/>
      <c r="M477" s="184" t="s">
        <v>1</v>
      </c>
      <c r="N477" s="185" t="s">
        <v>52</v>
      </c>
      <c r="P477" s="146">
        <f>O477*H477</f>
        <v>0</v>
      </c>
      <c r="Q477" s="146">
        <v>4.8300000000000003E-2</v>
      </c>
      <c r="R477" s="146">
        <f>Q477*H477</f>
        <v>0.1449</v>
      </c>
      <c r="S477" s="146">
        <v>0</v>
      </c>
      <c r="T477" s="147">
        <f>S477*H477</f>
        <v>0</v>
      </c>
      <c r="AR477" s="148" t="s">
        <v>235</v>
      </c>
      <c r="AT477" s="148" t="s">
        <v>511</v>
      </c>
      <c r="AU477" s="148" t="s">
        <v>96</v>
      </c>
      <c r="AY477" s="17" t="s">
        <v>183</v>
      </c>
      <c r="BE477" s="149">
        <f>IF(N477="základní",J477,0)</f>
        <v>0</v>
      </c>
      <c r="BF477" s="149">
        <f>IF(N477="snížená",J477,0)</f>
        <v>0</v>
      </c>
      <c r="BG477" s="149">
        <f>IF(N477="zákl. přenesená",J477,0)</f>
        <v>0</v>
      </c>
      <c r="BH477" s="149">
        <f>IF(N477="sníž. přenesená",J477,0)</f>
        <v>0</v>
      </c>
      <c r="BI477" s="149">
        <f>IF(N477="nulová",J477,0)</f>
        <v>0</v>
      </c>
      <c r="BJ477" s="17" t="s">
        <v>94</v>
      </c>
      <c r="BK477" s="149">
        <f>ROUND(I477*H477,2)</f>
        <v>0</v>
      </c>
      <c r="BL477" s="17" t="s">
        <v>190</v>
      </c>
      <c r="BM477" s="148" t="s">
        <v>1025</v>
      </c>
    </row>
    <row r="478" spans="2:65" s="1" customFormat="1" ht="16.5" customHeight="1">
      <c r="B478" s="33"/>
      <c r="C478" s="176" t="s">
        <v>907</v>
      </c>
      <c r="D478" s="176" t="s">
        <v>511</v>
      </c>
      <c r="E478" s="177" t="s">
        <v>1026</v>
      </c>
      <c r="F478" s="178" t="s">
        <v>1027</v>
      </c>
      <c r="G478" s="179" t="s">
        <v>539</v>
      </c>
      <c r="H478" s="180">
        <v>2</v>
      </c>
      <c r="I478" s="181"/>
      <c r="J478" s="182">
        <f>ROUND(I478*H478,2)</f>
        <v>0</v>
      </c>
      <c r="K478" s="178" t="s">
        <v>189</v>
      </c>
      <c r="L478" s="183"/>
      <c r="M478" s="184" t="s">
        <v>1</v>
      </c>
      <c r="N478" s="185" t="s">
        <v>52</v>
      </c>
      <c r="P478" s="146">
        <f>O478*H478</f>
        <v>0</v>
      </c>
      <c r="Q478" s="146">
        <v>6.5670000000000006E-2</v>
      </c>
      <c r="R478" s="146">
        <f>Q478*H478</f>
        <v>0.13134000000000001</v>
      </c>
      <c r="S478" s="146">
        <v>0</v>
      </c>
      <c r="T478" s="147">
        <f>S478*H478</f>
        <v>0</v>
      </c>
      <c r="AR478" s="148" t="s">
        <v>235</v>
      </c>
      <c r="AT478" s="148" t="s">
        <v>511</v>
      </c>
      <c r="AU478" s="148" t="s">
        <v>96</v>
      </c>
      <c r="AY478" s="17" t="s">
        <v>183</v>
      </c>
      <c r="BE478" s="149">
        <f>IF(N478="základní",J478,0)</f>
        <v>0</v>
      </c>
      <c r="BF478" s="149">
        <f>IF(N478="snížená",J478,0)</f>
        <v>0</v>
      </c>
      <c r="BG478" s="149">
        <f>IF(N478="zákl. přenesená",J478,0)</f>
        <v>0</v>
      </c>
      <c r="BH478" s="149">
        <f>IF(N478="sníž. přenesená",J478,0)</f>
        <v>0</v>
      </c>
      <c r="BI478" s="149">
        <f>IF(N478="nulová",J478,0)</f>
        <v>0</v>
      </c>
      <c r="BJ478" s="17" t="s">
        <v>94</v>
      </c>
      <c r="BK478" s="149">
        <f>ROUND(I478*H478,2)</f>
        <v>0</v>
      </c>
      <c r="BL478" s="17" t="s">
        <v>190</v>
      </c>
      <c r="BM478" s="148" t="s">
        <v>1028</v>
      </c>
    </row>
    <row r="479" spans="2:65" s="1" customFormat="1" ht="16.5" customHeight="1">
      <c r="B479" s="33"/>
      <c r="C479" s="137" t="s">
        <v>1029</v>
      </c>
      <c r="D479" s="137" t="s">
        <v>185</v>
      </c>
      <c r="E479" s="138" t="s">
        <v>1030</v>
      </c>
      <c r="F479" s="139" t="s">
        <v>1031</v>
      </c>
      <c r="G479" s="140" t="s">
        <v>539</v>
      </c>
      <c r="H479" s="141">
        <v>8</v>
      </c>
      <c r="I479" s="142"/>
      <c r="J479" s="143">
        <f>ROUND(I479*H479,2)</f>
        <v>0</v>
      </c>
      <c r="K479" s="139" t="s">
        <v>189</v>
      </c>
      <c r="L479" s="33"/>
      <c r="M479" s="144" t="s">
        <v>1</v>
      </c>
      <c r="N479" s="145" t="s">
        <v>52</v>
      </c>
      <c r="P479" s="146">
        <f>O479*H479</f>
        <v>0</v>
      </c>
      <c r="Q479" s="146">
        <v>0.13944999999999999</v>
      </c>
      <c r="R479" s="146">
        <f>Q479*H479</f>
        <v>1.1155999999999999</v>
      </c>
      <c r="S479" s="146">
        <v>0</v>
      </c>
      <c r="T479" s="147">
        <f>S479*H479</f>
        <v>0</v>
      </c>
      <c r="AR479" s="148" t="s">
        <v>190</v>
      </c>
      <c r="AT479" s="148" t="s">
        <v>185</v>
      </c>
      <c r="AU479" s="148" t="s">
        <v>96</v>
      </c>
      <c r="AY479" s="17" t="s">
        <v>183</v>
      </c>
      <c r="BE479" s="149">
        <f>IF(N479="základní",J479,0)</f>
        <v>0</v>
      </c>
      <c r="BF479" s="149">
        <f>IF(N479="snížená",J479,0)</f>
        <v>0</v>
      </c>
      <c r="BG479" s="149">
        <f>IF(N479="zákl. přenesená",J479,0)</f>
        <v>0</v>
      </c>
      <c r="BH479" s="149">
        <f>IF(N479="sníž. přenesená",J479,0)</f>
        <v>0</v>
      </c>
      <c r="BI479" s="149">
        <f>IF(N479="nulová",J479,0)</f>
        <v>0</v>
      </c>
      <c r="BJ479" s="17" t="s">
        <v>94</v>
      </c>
      <c r="BK479" s="149">
        <f>ROUND(I479*H479,2)</f>
        <v>0</v>
      </c>
      <c r="BL479" s="17" t="s">
        <v>190</v>
      </c>
      <c r="BM479" s="148" t="s">
        <v>1032</v>
      </c>
    </row>
    <row r="480" spans="2:65" s="13" customFormat="1" ht="11.25">
      <c r="B480" s="158"/>
      <c r="D480" s="151" t="s">
        <v>192</v>
      </c>
      <c r="E480" s="159" t="s">
        <v>1</v>
      </c>
      <c r="F480" s="160" t="s">
        <v>1033</v>
      </c>
      <c r="H480" s="159" t="s">
        <v>1</v>
      </c>
      <c r="I480" s="161"/>
      <c r="L480" s="158"/>
      <c r="M480" s="162"/>
      <c r="T480" s="163"/>
      <c r="AT480" s="159" t="s">
        <v>192</v>
      </c>
      <c r="AU480" s="159" t="s">
        <v>96</v>
      </c>
      <c r="AV480" s="13" t="s">
        <v>94</v>
      </c>
      <c r="AW480" s="13" t="s">
        <v>42</v>
      </c>
      <c r="AX480" s="13" t="s">
        <v>87</v>
      </c>
      <c r="AY480" s="159" t="s">
        <v>183</v>
      </c>
    </row>
    <row r="481" spans="2:65" s="13" customFormat="1" ht="11.25">
      <c r="B481" s="158"/>
      <c r="D481" s="151" t="s">
        <v>192</v>
      </c>
      <c r="E481" s="159" t="s">
        <v>1</v>
      </c>
      <c r="F481" s="160" t="s">
        <v>1034</v>
      </c>
      <c r="H481" s="159" t="s">
        <v>1</v>
      </c>
      <c r="I481" s="161"/>
      <c r="L481" s="158"/>
      <c r="M481" s="162"/>
      <c r="T481" s="163"/>
      <c r="AT481" s="159" t="s">
        <v>192</v>
      </c>
      <c r="AU481" s="159" t="s">
        <v>96</v>
      </c>
      <c r="AV481" s="13" t="s">
        <v>94</v>
      </c>
      <c r="AW481" s="13" t="s">
        <v>42</v>
      </c>
      <c r="AX481" s="13" t="s">
        <v>87</v>
      </c>
      <c r="AY481" s="159" t="s">
        <v>183</v>
      </c>
    </row>
    <row r="482" spans="2:65" s="12" customFormat="1" ht="11.25">
      <c r="B482" s="150"/>
      <c r="D482" s="151" t="s">
        <v>192</v>
      </c>
      <c r="E482" s="152" t="s">
        <v>1</v>
      </c>
      <c r="F482" s="153" t="s">
        <v>1035</v>
      </c>
      <c r="H482" s="154">
        <v>8</v>
      </c>
      <c r="I482" s="155"/>
      <c r="L482" s="150"/>
      <c r="M482" s="156"/>
      <c r="T482" s="157"/>
      <c r="AT482" s="152" t="s">
        <v>192</v>
      </c>
      <c r="AU482" s="152" t="s">
        <v>96</v>
      </c>
      <c r="AV482" s="12" t="s">
        <v>96</v>
      </c>
      <c r="AW482" s="12" t="s">
        <v>42</v>
      </c>
      <c r="AX482" s="12" t="s">
        <v>87</v>
      </c>
      <c r="AY482" s="152" t="s">
        <v>183</v>
      </c>
    </row>
    <row r="483" spans="2:65" s="15" customFormat="1" ht="11.25">
      <c r="B483" s="190"/>
      <c r="D483" s="151" t="s">
        <v>192</v>
      </c>
      <c r="E483" s="191" t="s">
        <v>1</v>
      </c>
      <c r="F483" s="192" t="s">
        <v>636</v>
      </c>
      <c r="H483" s="193">
        <v>8</v>
      </c>
      <c r="I483" s="194"/>
      <c r="L483" s="190"/>
      <c r="M483" s="195"/>
      <c r="T483" s="196"/>
      <c r="AT483" s="191" t="s">
        <v>192</v>
      </c>
      <c r="AU483" s="191" t="s">
        <v>96</v>
      </c>
      <c r="AV483" s="15" t="s">
        <v>190</v>
      </c>
      <c r="AW483" s="15" t="s">
        <v>42</v>
      </c>
      <c r="AX483" s="15" t="s">
        <v>94</v>
      </c>
      <c r="AY483" s="191" t="s">
        <v>183</v>
      </c>
    </row>
    <row r="484" spans="2:65" s="1" customFormat="1" ht="16.5" customHeight="1">
      <c r="B484" s="33"/>
      <c r="C484" s="137" t="s">
        <v>911</v>
      </c>
      <c r="D484" s="137" t="s">
        <v>185</v>
      </c>
      <c r="E484" s="138" t="s">
        <v>1036</v>
      </c>
      <c r="F484" s="139" t="s">
        <v>1037</v>
      </c>
      <c r="G484" s="140" t="s">
        <v>539</v>
      </c>
      <c r="H484" s="141">
        <v>882.6</v>
      </c>
      <c r="I484" s="142"/>
      <c r="J484" s="143">
        <f>ROUND(I484*H484,2)</f>
        <v>0</v>
      </c>
      <c r="K484" s="139" t="s">
        <v>189</v>
      </c>
      <c r="L484" s="33"/>
      <c r="M484" s="144" t="s">
        <v>1</v>
      </c>
      <c r="N484" s="145" t="s">
        <v>52</v>
      </c>
      <c r="P484" s="146">
        <f>O484*H484</f>
        <v>0</v>
      </c>
      <c r="Q484" s="146">
        <v>0.14066999999999999</v>
      </c>
      <c r="R484" s="146">
        <f>Q484*H484</f>
        <v>124.15534199999999</v>
      </c>
      <c r="S484" s="146">
        <v>0</v>
      </c>
      <c r="T484" s="147">
        <f>S484*H484</f>
        <v>0</v>
      </c>
      <c r="AR484" s="148" t="s">
        <v>190</v>
      </c>
      <c r="AT484" s="148" t="s">
        <v>185</v>
      </c>
      <c r="AU484" s="148" t="s">
        <v>96</v>
      </c>
      <c r="AY484" s="17" t="s">
        <v>183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17" t="s">
        <v>94</v>
      </c>
      <c r="BK484" s="149">
        <f>ROUND(I484*H484,2)</f>
        <v>0</v>
      </c>
      <c r="BL484" s="17" t="s">
        <v>190</v>
      </c>
      <c r="BM484" s="148" t="s">
        <v>1038</v>
      </c>
    </row>
    <row r="485" spans="2:65" s="13" customFormat="1" ht="11.25">
      <c r="B485" s="158"/>
      <c r="D485" s="151" t="s">
        <v>192</v>
      </c>
      <c r="E485" s="159" t="s">
        <v>1</v>
      </c>
      <c r="F485" s="160" t="s">
        <v>1039</v>
      </c>
      <c r="H485" s="159" t="s">
        <v>1</v>
      </c>
      <c r="I485" s="161"/>
      <c r="L485" s="158"/>
      <c r="M485" s="162"/>
      <c r="T485" s="163"/>
      <c r="AT485" s="159" t="s">
        <v>192</v>
      </c>
      <c r="AU485" s="159" t="s">
        <v>96</v>
      </c>
      <c r="AV485" s="13" t="s">
        <v>94</v>
      </c>
      <c r="AW485" s="13" t="s">
        <v>42</v>
      </c>
      <c r="AX485" s="13" t="s">
        <v>87</v>
      </c>
      <c r="AY485" s="159" t="s">
        <v>183</v>
      </c>
    </row>
    <row r="486" spans="2:65" s="13" customFormat="1" ht="11.25">
      <c r="B486" s="158"/>
      <c r="D486" s="151" t="s">
        <v>192</v>
      </c>
      <c r="E486" s="159" t="s">
        <v>1</v>
      </c>
      <c r="F486" s="160" t="s">
        <v>1040</v>
      </c>
      <c r="H486" s="159" t="s">
        <v>1</v>
      </c>
      <c r="I486" s="161"/>
      <c r="L486" s="158"/>
      <c r="M486" s="162"/>
      <c r="T486" s="163"/>
      <c r="AT486" s="159" t="s">
        <v>192</v>
      </c>
      <c r="AU486" s="159" t="s">
        <v>96</v>
      </c>
      <c r="AV486" s="13" t="s">
        <v>94</v>
      </c>
      <c r="AW486" s="13" t="s">
        <v>42</v>
      </c>
      <c r="AX486" s="13" t="s">
        <v>87</v>
      </c>
      <c r="AY486" s="159" t="s">
        <v>183</v>
      </c>
    </row>
    <row r="487" spans="2:65" s="12" customFormat="1" ht="11.25">
      <c r="B487" s="150"/>
      <c r="D487" s="151" t="s">
        <v>192</v>
      </c>
      <c r="E487" s="152" t="s">
        <v>1</v>
      </c>
      <c r="F487" s="153" t="s">
        <v>1041</v>
      </c>
      <c r="H487" s="154">
        <v>134.30000000000001</v>
      </c>
      <c r="I487" s="155"/>
      <c r="L487" s="150"/>
      <c r="M487" s="156"/>
      <c r="T487" s="157"/>
      <c r="AT487" s="152" t="s">
        <v>192</v>
      </c>
      <c r="AU487" s="152" t="s">
        <v>96</v>
      </c>
      <c r="AV487" s="12" t="s">
        <v>96</v>
      </c>
      <c r="AW487" s="12" t="s">
        <v>42</v>
      </c>
      <c r="AX487" s="12" t="s">
        <v>87</v>
      </c>
      <c r="AY487" s="152" t="s">
        <v>183</v>
      </c>
    </row>
    <row r="488" spans="2:65" s="12" customFormat="1" ht="11.25">
      <c r="B488" s="150"/>
      <c r="D488" s="151" t="s">
        <v>192</v>
      </c>
      <c r="E488" s="152" t="s">
        <v>1</v>
      </c>
      <c r="F488" s="153" t="s">
        <v>1042</v>
      </c>
      <c r="H488" s="154">
        <v>548</v>
      </c>
      <c r="I488" s="155"/>
      <c r="L488" s="150"/>
      <c r="M488" s="156"/>
      <c r="T488" s="157"/>
      <c r="AT488" s="152" t="s">
        <v>192</v>
      </c>
      <c r="AU488" s="152" t="s">
        <v>96</v>
      </c>
      <c r="AV488" s="12" t="s">
        <v>96</v>
      </c>
      <c r="AW488" s="12" t="s">
        <v>42</v>
      </c>
      <c r="AX488" s="12" t="s">
        <v>87</v>
      </c>
      <c r="AY488" s="152" t="s">
        <v>183</v>
      </c>
    </row>
    <row r="489" spans="2:65" s="12" customFormat="1" ht="11.25">
      <c r="B489" s="150"/>
      <c r="D489" s="151" t="s">
        <v>192</v>
      </c>
      <c r="E489" s="152" t="s">
        <v>1</v>
      </c>
      <c r="F489" s="153" t="s">
        <v>1043</v>
      </c>
      <c r="H489" s="154">
        <v>71</v>
      </c>
      <c r="I489" s="155"/>
      <c r="L489" s="150"/>
      <c r="M489" s="156"/>
      <c r="T489" s="157"/>
      <c r="AT489" s="152" t="s">
        <v>192</v>
      </c>
      <c r="AU489" s="152" t="s">
        <v>96</v>
      </c>
      <c r="AV489" s="12" t="s">
        <v>96</v>
      </c>
      <c r="AW489" s="12" t="s">
        <v>42</v>
      </c>
      <c r="AX489" s="12" t="s">
        <v>87</v>
      </c>
      <c r="AY489" s="152" t="s">
        <v>183</v>
      </c>
    </row>
    <row r="490" spans="2:65" s="13" customFormat="1" ht="11.25">
      <c r="B490" s="158"/>
      <c r="D490" s="151" t="s">
        <v>192</v>
      </c>
      <c r="E490" s="159" t="s">
        <v>1</v>
      </c>
      <c r="F490" s="160" t="s">
        <v>1044</v>
      </c>
      <c r="H490" s="159" t="s">
        <v>1</v>
      </c>
      <c r="I490" s="161"/>
      <c r="L490" s="158"/>
      <c r="M490" s="162"/>
      <c r="T490" s="163"/>
      <c r="AT490" s="159" t="s">
        <v>192</v>
      </c>
      <c r="AU490" s="159" t="s">
        <v>96</v>
      </c>
      <c r="AV490" s="13" t="s">
        <v>94</v>
      </c>
      <c r="AW490" s="13" t="s">
        <v>42</v>
      </c>
      <c r="AX490" s="13" t="s">
        <v>87</v>
      </c>
      <c r="AY490" s="159" t="s">
        <v>183</v>
      </c>
    </row>
    <row r="491" spans="2:65" s="12" customFormat="1" ht="11.25">
      <c r="B491" s="150"/>
      <c r="D491" s="151" t="s">
        <v>192</v>
      </c>
      <c r="E491" s="152" t="s">
        <v>1</v>
      </c>
      <c r="F491" s="153" t="s">
        <v>1045</v>
      </c>
      <c r="H491" s="154">
        <v>103.7</v>
      </c>
      <c r="I491" s="155"/>
      <c r="L491" s="150"/>
      <c r="M491" s="156"/>
      <c r="T491" s="157"/>
      <c r="AT491" s="152" t="s">
        <v>192</v>
      </c>
      <c r="AU491" s="152" t="s">
        <v>96</v>
      </c>
      <c r="AV491" s="12" t="s">
        <v>96</v>
      </c>
      <c r="AW491" s="12" t="s">
        <v>42</v>
      </c>
      <c r="AX491" s="12" t="s">
        <v>87</v>
      </c>
      <c r="AY491" s="152" t="s">
        <v>183</v>
      </c>
    </row>
    <row r="492" spans="2:65" s="13" customFormat="1" ht="11.25">
      <c r="B492" s="158"/>
      <c r="D492" s="151" t="s">
        <v>192</v>
      </c>
      <c r="E492" s="159" t="s">
        <v>1</v>
      </c>
      <c r="F492" s="160" t="s">
        <v>818</v>
      </c>
      <c r="H492" s="159" t="s">
        <v>1</v>
      </c>
      <c r="I492" s="161"/>
      <c r="L492" s="158"/>
      <c r="M492" s="162"/>
      <c r="T492" s="163"/>
      <c r="AT492" s="159" t="s">
        <v>192</v>
      </c>
      <c r="AU492" s="159" t="s">
        <v>96</v>
      </c>
      <c r="AV492" s="13" t="s">
        <v>94</v>
      </c>
      <c r="AW492" s="13" t="s">
        <v>42</v>
      </c>
      <c r="AX492" s="13" t="s">
        <v>87</v>
      </c>
      <c r="AY492" s="159" t="s">
        <v>183</v>
      </c>
    </row>
    <row r="493" spans="2:65" s="12" customFormat="1" ht="11.25">
      <c r="B493" s="150"/>
      <c r="D493" s="151" t="s">
        <v>192</v>
      </c>
      <c r="E493" s="152" t="s">
        <v>1</v>
      </c>
      <c r="F493" s="153" t="s">
        <v>1046</v>
      </c>
      <c r="H493" s="154">
        <v>25.6</v>
      </c>
      <c r="I493" s="155"/>
      <c r="L493" s="150"/>
      <c r="M493" s="156"/>
      <c r="T493" s="157"/>
      <c r="AT493" s="152" t="s">
        <v>192</v>
      </c>
      <c r="AU493" s="152" t="s">
        <v>96</v>
      </c>
      <c r="AV493" s="12" t="s">
        <v>96</v>
      </c>
      <c r="AW493" s="12" t="s">
        <v>42</v>
      </c>
      <c r="AX493" s="12" t="s">
        <v>87</v>
      </c>
      <c r="AY493" s="152" t="s">
        <v>183</v>
      </c>
    </row>
    <row r="494" spans="2:65" s="15" customFormat="1" ht="11.25">
      <c r="B494" s="190"/>
      <c r="D494" s="151" t="s">
        <v>192</v>
      </c>
      <c r="E494" s="191" t="s">
        <v>1</v>
      </c>
      <c r="F494" s="192" t="s">
        <v>694</v>
      </c>
      <c r="H494" s="193">
        <v>882.6</v>
      </c>
      <c r="I494" s="194"/>
      <c r="L494" s="190"/>
      <c r="M494" s="195"/>
      <c r="T494" s="196"/>
      <c r="AT494" s="191" t="s">
        <v>192</v>
      </c>
      <c r="AU494" s="191" t="s">
        <v>96</v>
      </c>
      <c r="AV494" s="15" t="s">
        <v>190</v>
      </c>
      <c r="AW494" s="15" t="s">
        <v>42</v>
      </c>
      <c r="AX494" s="15" t="s">
        <v>94</v>
      </c>
      <c r="AY494" s="191" t="s">
        <v>183</v>
      </c>
    </row>
    <row r="495" spans="2:65" s="1" customFormat="1" ht="16.5" customHeight="1">
      <c r="B495" s="33"/>
      <c r="C495" s="176" t="s">
        <v>1047</v>
      </c>
      <c r="D495" s="176" t="s">
        <v>511</v>
      </c>
      <c r="E495" s="177" t="s">
        <v>1048</v>
      </c>
      <c r="F495" s="178" t="s">
        <v>1049</v>
      </c>
      <c r="G495" s="179" t="s">
        <v>539</v>
      </c>
      <c r="H495" s="180">
        <v>891.42600000000004</v>
      </c>
      <c r="I495" s="181"/>
      <c r="J495" s="182">
        <f>ROUND(I495*H495,2)</f>
        <v>0</v>
      </c>
      <c r="K495" s="178" t="s">
        <v>705</v>
      </c>
      <c r="L495" s="183"/>
      <c r="M495" s="184" t="s">
        <v>1</v>
      </c>
      <c r="N495" s="185" t="s">
        <v>52</v>
      </c>
      <c r="P495" s="146">
        <f>O495*H495</f>
        <v>0</v>
      </c>
      <c r="Q495" s="146">
        <v>5.5E-2</v>
      </c>
      <c r="R495" s="146">
        <f>Q495*H495</f>
        <v>49.02843</v>
      </c>
      <c r="S495" s="146">
        <v>0</v>
      </c>
      <c r="T495" s="147">
        <f>S495*H495</f>
        <v>0</v>
      </c>
      <c r="AR495" s="148" t="s">
        <v>235</v>
      </c>
      <c r="AT495" s="148" t="s">
        <v>511</v>
      </c>
      <c r="AU495" s="148" t="s">
        <v>96</v>
      </c>
      <c r="AY495" s="17" t="s">
        <v>183</v>
      </c>
      <c r="BE495" s="149">
        <f>IF(N495="základní",J495,0)</f>
        <v>0</v>
      </c>
      <c r="BF495" s="149">
        <f>IF(N495="snížená",J495,0)</f>
        <v>0</v>
      </c>
      <c r="BG495" s="149">
        <f>IF(N495="zákl. přenesená",J495,0)</f>
        <v>0</v>
      </c>
      <c r="BH495" s="149">
        <f>IF(N495="sníž. přenesená",J495,0)</f>
        <v>0</v>
      </c>
      <c r="BI495" s="149">
        <f>IF(N495="nulová",J495,0)</f>
        <v>0</v>
      </c>
      <c r="BJ495" s="17" t="s">
        <v>94</v>
      </c>
      <c r="BK495" s="149">
        <f>ROUND(I495*H495,2)</f>
        <v>0</v>
      </c>
      <c r="BL495" s="17" t="s">
        <v>190</v>
      </c>
      <c r="BM495" s="148" t="s">
        <v>1050</v>
      </c>
    </row>
    <row r="496" spans="2:65" s="1" customFormat="1" ht="16.5" customHeight="1">
      <c r="B496" s="33"/>
      <c r="C496" s="137" t="s">
        <v>1051</v>
      </c>
      <c r="D496" s="137" t="s">
        <v>185</v>
      </c>
      <c r="E496" s="138" t="s">
        <v>1052</v>
      </c>
      <c r="F496" s="139" t="s">
        <v>1053</v>
      </c>
      <c r="G496" s="140" t="s">
        <v>539</v>
      </c>
      <c r="H496" s="141">
        <v>22</v>
      </c>
      <c r="I496" s="142"/>
      <c r="J496" s="143">
        <f>ROUND(I496*H496,2)</f>
        <v>0</v>
      </c>
      <c r="K496" s="139" t="s">
        <v>189</v>
      </c>
      <c r="L496" s="33"/>
      <c r="M496" s="144" t="s">
        <v>1</v>
      </c>
      <c r="N496" s="145" t="s">
        <v>52</v>
      </c>
      <c r="P496" s="146">
        <f>O496*H496</f>
        <v>0</v>
      </c>
      <c r="Q496" s="146">
        <v>1.1E-4</v>
      </c>
      <c r="R496" s="146">
        <f>Q496*H496</f>
        <v>2.4200000000000003E-3</v>
      </c>
      <c r="S496" s="146">
        <v>0</v>
      </c>
      <c r="T496" s="147">
        <f>S496*H496</f>
        <v>0</v>
      </c>
      <c r="AR496" s="148" t="s">
        <v>190</v>
      </c>
      <c r="AT496" s="148" t="s">
        <v>185</v>
      </c>
      <c r="AU496" s="148" t="s">
        <v>96</v>
      </c>
      <c r="AY496" s="17" t="s">
        <v>183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7" t="s">
        <v>94</v>
      </c>
      <c r="BK496" s="149">
        <f>ROUND(I496*H496,2)</f>
        <v>0</v>
      </c>
      <c r="BL496" s="17" t="s">
        <v>190</v>
      </c>
      <c r="BM496" s="148" t="s">
        <v>1054</v>
      </c>
    </row>
    <row r="497" spans="2:65" s="13" customFormat="1" ht="11.25">
      <c r="B497" s="158"/>
      <c r="D497" s="151" t="s">
        <v>192</v>
      </c>
      <c r="E497" s="159" t="s">
        <v>1</v>
      </c>
      <c r="F497" s="160" t="s">
        <v>799</v>
      </c>
      <c r="H497" s="159" t="s">
        <v>1</v>
      </c>
      <c r="I497" s="161"/>
      <c r="L497" s="158"/>
      <c r="M497" s="162"/>
      <c r="T497" s="163"/>
      <c r="AT497" s="159" t="s">
        <v>192</v>
      </c>
      <c r="AU497" s="159" t="s">
        <v>96</v>
      </c>
      <c r="AV497" s="13" t="s">
        <v>94</v>
      </c>
      <c r="AW497" s="13" t="s">
        <v>42</v>
      </c>
      <c r="AX497" s="13" t="s">
        <v>87</v>
      </c>
      <c r="AY497" s="159" t="s">
        <v>183</v>
      </c>
    </row>
    <row r="498" spans="2:65" s="13" customFormat="1" ht="11.25">
      <c r="B498" s="158"/>
      <c r="D498" s="151" t="s">
        <v>192</v>
      </c>
      <c r="E498" s="159" t="s">
        <v>1</v>
      </c>
      <c r="F498" s="160" t="s">
        <v>1055</v>
      </c>
      <c r="H498" s="159" t="s">
        <v>1</v>
      </c>
      <c r="I498" s="161"/>
      <c r="L498" s="158"/>
      <c r="M498" s="162"/>
      <c r="T498" s="163"/>
      <c r="AT498" s="159" t="s">
        <v>192</v>
      </c>
      <c r="AU498" s="159" t="s">
        <v>96</v>
      </c>
      <c r="AV498" s="13" t="s">
        <v>94</v>
      </c>
      <c r="AW498" s="13" t="s">
        <v>42</v>
      </c>
      <c r="AX498" s="13" t="s">
        <v>87</v>
      </c>
      <c r="AY498" s="159" t="s">
        <v>183</v>
      </c>
    </row>
    <row r="499" spans="2:65" s="13" customFormat="1" ht="11.25">
      <c r="B499" s="158"/>
      <c r="D499" s="151" t="s">
        <v>192</v>
      </c>
      <c r="E499" s="159" t="s">
        <v>1</v>
      </c>
      <c r="F499" s="160" t="s">
        <v>1056</v>
      </c>
      <c r="H499" s="159" t="s">
        <v>1</v>
      </c>
      <c r="I499" s="161"/>
      <c r="L499" s="158"/>
      <c r="M499" s="162"/>
      <c r="T499" s="163"/>
      <c r="AT499" s="159" t="s">
        <v>192</v>
      </c>
      <c r="AU499" s="159" t="s">
        <v>96</v>
      </c>
      <c r="AV499" s="13" t="s">
        <v>94</v>
      </c>
      <c r="AW499" s="13" t="s">
        <v>42</v>
      </c>
      <c r="AX499" s="13" t="s">
        <v>87</v>
      </c>
      <c r="AY499" s="159" t="s">
        <v>183</v>
      </c>
    </row>
    <row r="500" spans="2:65" s="12" customFormat="1" ht="11.25">
      <c r="B500" s="150"/>
      <c r="D500" s="151" t="s">
        <v>192</v>
      </c>
      <c r="E500" s="152" t="s">
        <v>1</v>
      </c>
      <c r="F500" s="153" t="s">
        <v>1057</v>
      </c>
      <c r="H500" s="154">
        <v>22</v>
      </c>
      <c r="I500" s="155"/>
      <c r="L500" s="150"/>
      <c r="M500" s="156"/>
      <c r="T500" s="157"/>
      <c r="AT500" s="152" t="s">
        <v>192</v>
      </c>
      <c r="AU500" s="152" t="s">
        <v>96</v>
      </c>
      <c r="AV500" s="12" t="s">
        <v>96</v>
      </c>
      <c r="AW500" s="12" t="s">
        <v>42</v>
      </c>
      <c r="AX500" s="12" t="s">
        <v>87</v>
      </c>
      <c r="AY500" s="152" t="s">
        <v>183</v>
      </c>
    </row>
    <row r="501" spans="2:65" s="15" customFormat="1" ht="11.25">
      <c r="B501" s="190"/>
      <c r="D501" s="151" t="s">
        <v>192</v>
      </c>
      <c r="E501" s="191" t="s">
        <v>1</v>
      </c>
      <c r="F501" s="192" t="s">
        <v>636</v>
      </c>
      <c r="H501" s="193">
        <v>22</v>
      </c>
      <c r="I501" s="194"/>
      <c r="L501" s="190"/>
      <c r="M501" s="195"/>
      <c r="T501" s="196"/>
      <c r="AT501" s="191" t="s">
        <v>192</v>
      </c>
      <c r="AU501" s="191" t="s">
        <v>96</v>
      </c>
      <c r="AV501" s="15" t="s">
        <v>190</v>
      </c>
      <c r="AW501" s="15" t="s">
        <v>42</v>
      </c>
      <c r="AX501" s="15" t="s">
        <v>94</v>
      </c>
      <c r="AY501" s="191" t="s">
        <v>183</v>
      </c>
    </row>
    <row r="502" spans="2:65" s="1" customFormat="1" ht="16.5" customHeight="1">
      <c r="B502" s="33"/>
      <c r="C502" s="137" t="s">
        <v>1058</v>
      </c>
      <c r="D502" s="137" t="s">
        <v>185</v>
      </c>
      <c r="E502" s="138" t="s">
        <v>1059</v>
      </c>
      <c r="F502" s="139" t="s">
        <v>1060</v>
      </c>
      <c r="G502" s="140" t="s">
        <v>539</v>
      </c>
      <c r="H502" s="141">
        <v>22</v>
      </c>
      <c r="I502" s="142"/>
      <c r="J502" s="143">
        <f>ROUND(I502*H502,2)</f>
        <v>0</v>
      </c>
      <c r="K502" s="139" t="s">
        <v>189</v>
      </c>
      <c r="L502" s="33"/>
      <c r="M502" s="144" t="s">
        <v>1</v>
      </c>
      <c r="N502" s="145" t="s">
        <v>52</v>
      </c>
      <c r="P502" s="146">
        <f>O502*H502</f>
        <v>0</v>
      </c>
      <c r="Q502" s="146">
        <v>0</v>
      </c>
      <c r="R502" s="146">
        <f>Q502*H502</f>
        <v>0</v>
      </c>
      <c r="S502" s="146">
        <v>0</v>
      </c>
      <c r="T502" s="147">
        <f>S502*H502</f>
        <v>0</v>
      </c>
      <c r="AR502" s="148" t="s">
        <v>190</v>
      </c>
      <c r="AT502" s="148" t="s">
        <v>185</v>
      </c>
      <c r="AU502" s="148" t="s">
        <v>96</v>
      </c>
      <c r="AY502" s="17" t="s">
        <v>183</v>
      </c>
      <c r="BE502" s="149">
        <f>IF(N502="základní",J502,0)</f>
        <v>0</v>
      </c>
      <c r="BF502" s="149">
        <f>IF(N502="snížená",J502,0)</f>
        <v>0</v>
      </c>
      <c r="BG502" s="149">
        <f>IF(N502="zákl. přenesená",J502,0)</f>
        <v>0</v>
      </c>
      <c r="BH502" s="149">
        <f>IF(N502="sníž. přenesená",J502,0)</f>
        <v>0</v>
      </c>
      <c r="BI502" s="149">
        <f>IF(N502="nulová",J502,0)</f>
        <v>0</v>
      </c>
      <c r="BJ502" s="17" t="s">
        <v>94</v>
      </c>
      <c r="BK502" s="149">
        <f>ROUND(I502*H502,2)</f>
        <v>0</v>
      </c>
      <c r="BL502" s="17" t="s">
        <v>190</v>
      </c>
      <c r="BM502" s="148" t="s">
        <v>1061</v>
      </c>
    </row>
    <row r="503" spans="2:65" s="13" customFormat="1" ht="11.25">
      <c r="B503" s="158"/>
      <c r="D503" s="151" t="s">
        <v>192</v>
      </c>
      <c r="E503" s="159" t="s">
        <v>1</v>
      </c>
      <c r="F503" s="160" t="s">
        <v>1062</v>
      </c>
      <c r="H503" s="159" t="s">
        <v>1</v>
      </c>
      <c r="I503" s="161"/>
      <c r="L503" s="158"/>
      <c r="M503" s="162"/>
      <c r="T503" s="163"/>
      <c r="AT503" s="159" t="s">
        <v>192</v>
      </c>
      <c r="AU503" s="159" t="s">
        <v>96</v>
      </c>
      <c r="AV503" s="13" t="s">
        <v>94</v>
      </c>
      <c r="AW503" s="13" t="s">
        <v>42</v>
      </c>
      <c r="AX503" s="13" t="s">
        <v>87</v>
      </c>
      <c r="AY503" s="159" t="s">
        <v>183</v>
      </c>
    </row>
    <row r="504" spans="2:65" s="12" customFormat="1" ht="11.25">
      <c r="B504" s="150"/>
      <c r="D504" s="151" t="s">
        <v>192</v>
      </c>
      <c r="E504" s="152" t="s">
        <v>1</v>
      </c>
      <c r="F504" s="153" t="s">
        <v>1057</v>
      </c>
      <c r="H504" s="154">
        <v>22</v>
      </c>
      <c r="I504" s="155"/>
      <c r="L504" s="150"/>
      <c r="M504" s="156"/>
      <c r="T504" s="157"/>
      <c r="AT504" s="152" t="s">
        <v>192</v>
      </c>
      <c r="AU504" s="152" t="s">
        <v>96</v>
      </c>
      <c r="AV504" s="12" t="s">
        <v>96</v>
      </c>
      <c r="AW504" s="12" t="s">
        <v>42</v>
      </c>
      <c r="AX504" s="12" t="s">
        <v>87</v>
      </c>
      <c r="AY504" s="152" t="s">
        <v>183</v>
      </c>
    </row>
    <row r="505" spans="2:65" s="15" customFormat="1" ht="11.25">
      <c r="B505" s="190"/>
      <c r="D505" s="151" t="s">
        <v>192</v>
      </c>
      <c r="E505" s="191" t="s">
        <v>1</v>
      </c>
      <c r="F505" s="192" t="s">
        <v>636</v>
      </c>
      <c r="H505" s="193">
        <v>22</v>
      </c>
      <c r="I505" s="194"/>
      <c r="L505" s="190"/>
      <c r="M505" s="195"/>
      <c r="T505" s="196"/>
      <c r="AT505" s="191" t="s">
        <v>192</v>
      </c>
      <c r="AU505" s="191" t="s">
        <v>96</v>
      </c>
      <c r="AV505" s="15" t="s">
        <v>190</v>
      </c>
      <c r="AW505" s="15" t="s">
        <v>42</v>
      </c>
      <c r="AX505" s="15" t="s">
        <v>94</v>
      </c>
      <c r="AY505" s="191" t="s">
        <v>183</v>
      </c>
    </row>
    <row r="506" spans="2:65" s="1" customFormat="1" ht="16.5" customHeight="1">
      <c r="B506" s="33"/>
      <c r="C506" s="137" t="s">
        <v>918</v>
      </c>
      <c r="D506" s="137" t="s">
        <v>185</v>
      </c>
      <c r="E506" s="138" t="s">
        <v>1063</v>
      </c>
      <c r="F506" s="139" t="s">
        <v>1064</v>
      </c>
      <c r="G506" s="140" t="s">
        <v>539</v>
      </c>
      <c r="H506" s="141">
        <v>13</v>
      </c>
      <c r="I506" s="142"/>
      <c r="J506" s="143">
        <f>ROUND(I506*H506,2)</f>
        <v>0</v>
      </c>
      <c r="K506" s="139" t="s">
        <v>189</v>
      </c>
      <c r="L506" s="33"/>
      <c r="M506" s="144" t="s">
        <v>1</v>
      </c>
      <c r="N506" s="145" t="s">
        <v>52</v>
      </c>
      <c r="P506" s="146">
        <f>O506*H506</f>
        <v>0</v>
      </c>
      <c r="Q506" s="146">
        <v>0</v>
      </c>
      <c r="R506" s="146">
        <f>Q506*H506</f>
        <v>0</v>
      </c>
      <c r="S506" s="146">
        <v>0</v>
      </c>
      <c r="T506" s="147">
        <f>S506*H506</f>
        <v>0</v>
      </c>
      <c r="AR506" s="148" t="s">
        <v>190</v>
      </c>
      <c r="AT506" s="148" t="s">
        <v>185</v>
      </c>
      <c r="AU506" s="148" t="s">
        <v>96</v>
      </c>
      <c r="AY506" s="17" t="s">
        <v>183</v>
      </c>
      <c r="BE506" s="149">
        <f>IF(N506="základní",J506,0)</f>
        <v>0</v>
      </c>
      <c r="BF506" s="149">
        <f>IF(N506="snížená",J506,0)</f>
        <v>0</v>
      </c>
      <c r="BG506" s="149">
        <f>IF(N506="zákl. přenesená",J506,0)</f>
        <v>0</v>
      </c>
      <c r="BH506" s="149">
        <f>IF(N506="sníž. přenesená",J506,0)</f>
        <v>0</v>
      </c>
      <c r="BI506" s="149">
        <f>IF(N506="nulová",J506,0)</f>
        <v>0</v>
      </c>
      <c r="BJ506" s="17" t="s">
        <v>94</v>
      </c>
      <c r="BK506" s="149">
        <f>ROUND(I506*H506,2)</f>
        <v>0</v>
      </c>
      <c r="BL506" s="17" t="s">
        <v>190</v>
      </c>
      <c r="BM506" s="148" t="s">
        <v>1065</v>
      </c>
    </row>
    <row r="507" spans="2:65" s="13" customFormat="1" ht="11.25">
      <c r="B507" s="158"/>
      <c r="D507" s="151" t="s">
        <v>192</v>
      </c>
      <c r="E507" s="159" t="s">
        <v>1</v>
      </c>
      <c r="F507" s="160" t="s">
        <v>1066</v>
      </c>
      <c r="H507" s="159" t="s">
        <v>1</v>
      </c>
      <c r="I507" s="161"/>
      <c r="L507" s="158"/>
      <c r="M507" s="162"/>
      <c r="T507" s="163"/>
      <c r="AT507" s="159" t="s">
        <v>192</v>
      </c>
      <c r="AU507" s="159" t="s">
        <v>96</v>
      </c>
      <c r="AV507" s="13" t="s">
        <v>94</v>
      </c>
      <c r="AW507" s="13" t="s">
        <v>42</v>
      </c>
      <c r="AX507" s="13" t="s">
        <v>87</v>
      </c>
      <c r="AY507" s="159" t="s">
        <v>183</v>
      </c>
    </row>
    <row r="508" spans="2:65" s="12" customFormat="1" ht="11.25">
      <c r="B508" s="150"/>
      <c r="D508" s="151" t="s">
        <v>192</v>
      </c>
      <c r="E508" s="152" t="s">
        <v>1</v>
      </c>
      <c r="F508" s="153" t="s">
        <v>1067</v>
      </c>
      <c r="H508" s="154">
        <v>13</v>
      </c>
      <c r="I508" s="155"/>
      <c r="L508" s="150"/>
      <c r="M508" s="156"/>
      <c r="T508" s="157"/>
      <c r="AT508" s="152" t="s">
        <v>192</v>
      </c>
      <c r="AU508" s="152" t="s">
        <v>96</v>
      </c>
      <c r="AV508" s="12" t="s">
        <v>96</v>
      </c>
      <c r="AW508" s="12" t="s">
        <v>42</v>
      </c>
      <c r="AX508" s="12" t="s">
        <v>87</v>
      </c>
      <c r="AY508" s="152" t="s">
        <v>183</v>
      </c>
    </row>
    <row r="509" spans="2:65" s="15" customFormat="1" ht="11.25">
      <c r="B509" s="190"/>
      <c r="D509" s="151" t="s">
        <v>192</v>
      </c>
      <c r="E509" s="191" t="s">
        <v>1</v>
      </c>
      <c r="F509" s="192" t="s">
        <v>636</v>
      </c>
      <c r="H509" s="193">
        <v>13</v>
      </c>
      <c r="I509" s="194"/>
      <c r="L509" s="190"/>
      <c r="M509" s="195"/>
      <c r="T509" s="196"/>
      <c r="AT509" s="191" t="s">
        <v>192</v>
      </c>
      <c r="AU509" s="191" t="s">
        <v>96</v>
      </c>
      <c r="AV509" s="15" t="s">
        <v>190</v>
      </c>
      <c r="AW509" s="15" t="s">
        <v>42</v>
      </c>
      <c r="AX509" s="15" t="s">
        <v>94</v>
      </c>
      <c r="AY509" s="191" t="s">
        <v>183</v>
      </c>
    </row>
    <row r="510" spans="2:65" s="1" customFormat="1" ht="16.5" customHeight="1">
      <c r="B510" s="33"/>
      <c r="C510" s="137" t="s">
        <v>1068</v>
      </c>
      <c r="D510" s="137" t="s">
        <v>185</v>
      </c>
      <c r="E510" s="138" t="s">
        <v>1069</v>
      </c>
      <c r="F510" s="139" t="s">
        <v>1070</v>
      </c>
      <c r="G510" s="140" t="s">
        <v>188</v>
      </c>
      <c r="H510" s="141">
        <v>36.5</v>
      </c>
      <c r="I510" s="142"/>
      <c r="J510" s="143">
        <f>ROUND(I510*H510,2)</f>
        <v>0</v>
      </c>
      <c r="K510" s="139" t="s">
        <v>705</v>
      </c>
      <c r="L510" s="33"/>
      <c r="M510" s="144" t="s">
        <v>1</v>
      </c>
      <c r="N510" s="145" t="s">
        <v>52</v>
      </c>
      <c r="P510" s="146">
        <f>O510*H510</f>
        <v>0</v>
      </c>
      <c r="Q510" s="146">
        <v>0</v>
      </c>
      <c r="R510" s="146">
        <f>Q510*H510</f>
        <v>0</v>
      </c>
      <c r="S510" s="146">
        <v>0</v>
      </c>
      <c r="T510" s="147">
        <f>S510*H510</f>
        <v>0</v>
      </c>
      <c r="AR510" s="148" t="s">
        <v>190</v>
      </c>
      <c r="AT510" s="148" t="s">
        <v>185</v>
      </c>
      <c r="AU510" s="148" t="s">
        <v>96</v>
      </c>
      <c r="AY510" s="17" t="s">
        <v>183</v>
      </c>
      <c r="BE510" s="149">
        <f>IF(N510="základní",J510,0)</f>
        <v>0</v>
      </c>
      <c r="BF510" s="149">
        <f>IF(N510="snížená",J510,0)</f>
        <v>0</v>
      </c>
      <c r="BG510" s="149">
        <f>IF(N510="zákl. přenesená",J510,0)</f>
        <v>0</v>
      </c>
      <c r="BH510" s="149">
        <f>IF(N510="sníž. přenesená",J510,0)</f>
        <v>0</v>
      </c>
      <c r="BI510" s="149">
        <f>IF(N510="nulová",J510,0)</f>
        <v>0</v>
      </c>
      <c r="BJ510" s="17" t="s">
        <v>94</v>
      </c>
      <c r="BK510" s="149">
        <f>ROUND(I510*H510,2)</f>
        <v>0</v>
      </c>
      <c r="BL510" s="17" t="s">
        <v>190</v>
      </c>
      <c r="BM510" s="148" t="s">
        <v>1071</v>
      </c>
    </row>
    <row r="511" spans="2:65" s="1" customFormat="1" ht="16.5" customHeight="1">
      <c r="B511" s="33"/>
      <c r="C511" s="176" t="s">
        <v>924</v>
      </c>
      <c r="D511" s="176" t="s">
        <v>511</v>
      </c>
      <c r="E511" s="177" t="s">
        <v>1072</v>
      </c>
      <c r="F511" s="178" t="s">
        <v>1073</v>
      </c>
      <c r="G511" s="179" t="s">
        <v>539</v>
      </c>
      <c r="H511" s="180">
        <v>22.8</v>
      </c>
      <c r="I511" s="181"/>
      <c r="J511" s="182">
        <f>ROUND(I511*H511,2)</f>
        <v>0</v>
      </c>
      <c r="K511" s="178" t="s">
        <v>705</v>
      </c>
      <c r="L511" s="183"/>
      <c r="M511" s="184" t="s">
        <v>1</v>
      </c>
      <c r="N511" s="185" t="s">
        <v>52</v>
      </c>
      <c r="P511" s="146">
        <f>O511*H511</f>
        <v>0</v>
      </c>
      <c r="Q511" s="146">
        <v>5.8000000000000003E-2</v>
      </c>
      <c r="R511" s="146">
        <f>Q511*H511</f>
        <v>1.3224</v>
      </c>
      <c r="S511" s="146">
        <v>0</v>
      </c>
      <c r="T511" s="147">
        <f>S511*H511</f>
        <v>0</v>
      </c>
      <c r="AR511" s="148" t="s">
        <v>235</v>
      </c>
      <c r="AT511" s="148" t="s">
        <v>511</v>
      </c>
      <c r="AU511" s="148" t="s">
        <v>96</v>
      </c>
      <c r="AY511" s="17" t="s">
        <v>183</v>
      </c>
      <c r="BE511" s="149">
        <f>IF(N511="základní",J511,0)</f>
        <v>0</v>
      </c>
      <c r="BF511" s="149">
        <f>IF(N511="snížená",J511,0)</f>
        <v>0</v>
      </c>
      <c r="BG511" s="149">
        <f>IF(N511="zákl. přenesená",J511,0)</f>
        <v>0</v>
      </c>
      <c r="BH511" s="149">
        <f>IF(N511="sníž. přenesená",J511,0)</f>
        <v>0</v>
      </c>
      <c r="BI511" s="149">
        <f>IF(N511="nulová",J511,0)</f>
        <v>0</v>
      </c>
      <c r="BJ511" s="17" t="s">
        <v>94</v>
      </c>
      <c r="BK511" s="149">
        <f>ROUND(I511*H511,2)</f>
        <v>0</v>
      </c>
      <c r="BL511" s="17" t="s">
        <v>190</v>
      </c>
      <c r="BM511" s="148" t="s">
        <v>1074</v>
      </c>
    </row>
    <row r="512" spans="2:65" s="13" customFormat="1" ht="11.25">
      <c r="B512" s="158"/>
      <c r="D512" s="151" t="s">
        <v>192</v>
      </c>
      <c r="E512" s="159" t="s">
        <v>1</v>
      </c>
      <c r="F512" s="160" t="s">
        <v>1075</v>
      </c>
      <c r="H512" s="159" t="s">
        <v>1</v>
      </c>
      <c r="I512" s="161"/>
      <c r="L512" s="158"/>
      <c r="M512" s="162"/>
      <c r="T512" s="163"/>
      <c r="AT512" s="159" t="s">
        <v>192</v>
      </c>
      <c r="AU512" s="159" t="s">
        <v>96</v>
      </c>
      <c r="AV512" s="13" t="s">
        <v>94</v>
      </c>
      <c r="AW512" s="13" t="s">
        <v>42</v>
      </c>
      <c r="AX512" s="13" t="s">
        <v>87</v>
      </c>
      <c r="AY512" s="159" t="s">
        <v>183</v>
      </c>
    </row>
    <row r="513" spans="2:65" s="13" customFormat="1" ht="11.25">
      <c r="B513" s="158"/>
      <c r="D513" s="151" t="s">
        <v>192</v>
      </c>
      <c r="E513" s="159" t="s">
        <v>1</v>
      </c>
      <c r="F513" s="160" t="s">
        <v>1076</v>
      </c>
      <c r="H513" s="159" t="s">
        <v>1</v>
      </c>
      <c r="I513" s="161"/>
      <c r="L513" s="158"/>
      <c r="M513" s="162"/>
      <c r="T513" s="163"/>
      <c r="AT513" s="159" t="s">
        <v>192</v>
      </c>
      <c r="AU513" s="159" t="s">
        <v>96</v>
      </c>
      <c r="AV513" s="13" t="s">
        <v>94</v>
      </c>
      <c r="AW513" s="13" t="s">
        <v>42</v>
      </c>
      <c r="AX513" s="13" t="s">
        <v>87</v>
      </c>
      <c r="AY513" s="159" t="s">
        <v>183</v>
      </c>
    </row>
    <row r="514" spans="2:65" s="13" customFormat="1" ht="11.25">
      <c r="B514" s="158"/>
      <c r="D514" s="151" t="s">
        <v>192</v>
      </c>
      <c r="E514" s="159" t="s">
        <v>1</v>
      </c>
      <c r="F514" s="160" t="s">
        <v>1077</v>
      </c>
      <c r="H514" s="159" t="s">
        <v>1</v>
      </c>
      <c r="I514" s="161"/>
      <c r="L514" s="158"/>
      <c r="M514" s="162"/>
      <c r="T514" s="163"/>
      <c r="AT514" s="159" t="s">
        <v>192</v>
      </c>
      <c r="AU514" s="159" t="s">
        <v>96</v>
      </c>
      <c r="AV514" s="13" t="s">
        <v>94</v>
      </c>
      <c r="AW514" s="13" t="s">
        <v>42</v>
      </c>
      <c r="AX514" s="13" t="s">
        <v>87</v>
      </c>
      <c r="AY514" s="159" t="s">
        <v>183</v>
      </c>
    </row>
    <row r="515" spans="2:65" s="13" customFormat="1" ht="11.25">
      <c r="B515" s="158"/>
      <c r="D515" s="151" t="s">
        <v>192</v>
      </c>
      <c r="E515" s="159" t="s">
        <v>1</v>
      </c>
      <c r="F515" s="160" t="s">
        <v>1078</v>
      </c>
      <c r="H515" s="159" t="s">
        <v>1</v>
      </c>
      <c r="I515" s="161"/>
      <c r="L515" s="158"/>
      <c r="M515" s="162"/>
      <c r="T515" s="163"/>
      <c r="AT515" s="159" t="s">
        <v>192</v>
      </c>
      <c r="AU515" s="159" t="s">
        <v>96</v>
      </c>
      <c r="AV515" s="13" t="s">
        <v>94</v>
      </c>
      <c r="AW515" s="13" t="s">
        <v>42</v>
      </c>
      <c r="AX515" s="13" t="s">
        <v>87</v>
      </c>
      <c r="AY515" s="159" t="s">
        <v>183</v>
      </c>
    </row>
    <row r="516" spans="2:65" s="12" customFormat="1" ht="11.25">
      <c r="B516" s="150"/>
      <c r="D516" s="151" t="s">
        <v>192</v>
      </c>
      <c r="E516" s="152" t="s">
        <v>1</v>
      </c>
      <c r="F516" s="153" t="s">
        <v>1079</v>
      </c>
      <c r="H516" s="154">
        <v>22.8</v>
      </c>
      <c r="I516" s="155"/>
      <c r="L516" s="150"/>
      <c r="M516" s="156"/>
      <c r="T516" s="157"/>
      <c r="AT516" s="152" t="s">
        <v>192</v>
      </c>
      <c r="AU516" s="152" t="s">
        <v>96</v>
      </c>
      <c r="AV516" s="12" t="s">
        <v>96</v>
      </c>
      <c r="AW516" s="12" t="s">
        <v>42</v>
      </c>
      <c r="AX516" s="12" t="s">
        <v>87</v>
      </c>
      <c r="AY516" s="152" t="s">
        <v>183</v>
      </c>
    </row>
    <row r="517" spans="2:65" s="15" customFormat="1" ht="11.25">
      <c r="B517" s="190"/>
      <c r="D517" s="151" t="s">
        <v>192</v>
      </c>
      <c r="E517" s="191" t="s">
        <v>1</v>
      </c>
      <c r="F517" s="192" t="s">
        <v>636</v>
      </c>
      <c r="H517" s="193">
        <v>22.8</v>
      </c>
      <c r="I517" s="194"/>
      <c r="L517" s="190"/>
      <c r="M517" s="195"/>
      <c r="T517" s="196"/>
      <c r="AT517" s="191" t="s">
        <v>192</v>
      </c>
      <c r="AU517" s="191" t="s">
        <v>96</v>
      </c>
      <c r="AV517" s="15" t="s">
        <v>190</v>
      </c>
      <c r="AW517" s="15" t="s">
        <v>42</v>
      </c>
      <c r="AX517" s="15" t="s">
        <v>94</v>
      </c>
      <c r="AY517" s="191" t="s">
        <v>183</v>
      </c>
    </row>
    <row r="518" spans="2:65" s="11" customFormat="1" ht="22.9" customHeight="1">
      <c r="B518" s="125"/>
      <c r="D518" s="126" t="s">
        <v>86</v>
      </c>
      <c r="E518" s="135" t="s">
        <v>1080</v>
      </c>
      <c r="F518" s="135" t="s">
        <v>1081</v>
      </c>
      <c r="I518" s="128"/>
      <c r="J518" s="136">
        <f>BK518</f>
        <v>0</v>
      </c>
      <c r="L518" s="125"/>
      <c r="M518" s="130"/>
      <c r="P518" s="131">
        <f>SUM(P519:P554)</f>
        <v>0</v>
      </c>
      <c r="R518" s="131">
        <f>SUM(R519:R554)</f>
        <v>0</v>
      </c>
      <c r="T518" s="132">
        <f>SUM(T519:T554)</f>
        <v>0</v>
      </c>
      <c r="AR518" s="126" t="s">
        <v>94</v>
      </c>
      <c r="AT518" s="133" t="s">
        <v>86</v>
      </c>
      <c r="AU518" s="133" t="s">
        <v>94</v>
      </c>
      <c r="AY518" s="126" t="s">
        <v>183</v>
      </c>
      <c r="BK518" s="134">
        <f>SUM(BK519:BK554)</f>
        <v>0</v>
      </c>
    </row>
    <row r="519" spans="2:65" s="1" customFormat="1" ht="16.5" customHeight="1">
      <c r="B519" s="33"/>
      <c r="C519" s="137" t="s">
        <v>1082</v>
      </c>
      <c r="D519" s="137" t="s">
        <v>185</v>
      </c>
      <c r="E519" s="138" t="s">
        <v>1083</v>
      </c>
      <c r="F519" s="139" t="s">
        <v>1084</v>
      </c>
      <c r="G519" s="140" t="s">
        <v>488</v>
      </c>
      <c r="H519" s="141">
        <v>7.31</v>
      </c>
      <c r="I519" s="142"/>
      <c r="J519" s="143">
        <f>ROUND(I519*H519,2)</f>
        <v>0</v>
      </c>
      <c r="K519" s="139" t="s">
        <v>189</v>
      </c>
      <c r="L519" s="33"/>
      <c r="M519" s="144" t="s">
        <v>1</v>
      </c>
      <c r="N519" s="145" t="s">
        <v>52</v>
      </c>
      <c r="P519" s="146">
        <f>O519*H519</f>
        <v>0</v>
      </c>
      <c r="Q519" s="146">
        <v>0</v>
      </c>
      <c r="R519" s="146">
        <f>Q519*H519</f>
        <v>0</v>
      </c>
      <c r="S519" s="146">
        <v>0</v>
      </c>
      <c r="T519" s="147">
        <f>S519*H519</f>
        <v>0</v>
      </c>
      <c r="AR519" s="148" t="s">
        <v>190</v>
      </c>
      <c r="AT519" s="148" t="s">
        <v>185</v>
      </c>
      <c r="AU519" s="148" t="s">
        <v>96</v>
      </c>
      <c r="AY519" s="17" t="s">
        <v>183</v>
      </c>
      <c r="BE519" s="149">
        <f>IF(N519="základní",J519,0)</f>
        <v>0</v>
      </c>
      <c r="BF519" s="149">
        <f>IF(N519="snížená",J519,0)</f>
        <v>0</v>
      </c>
      <c r="BG519" s="149">
        <f>IF(N519="zákl. přenesená",J519,0)</f>
        <v>0</v>
      </c>
      <c r="BH519" s="149">
        <f>IF(N519="sníž. přenesená",J519,0)</f>
        <v>0</v>
      </c>
      <c r="BI519" s="149">
        <f>IF(N519="nulová",J519,0)</f>
        <v>0</v>
      </c>
      <c r="BJ519" s="17" t="s">
        <v>94</v>
      </c>
      <c r="BK519" s="149">
        <f>ROUND(I519*H519,2)</f>
        <v>0</v>
      </c>
      <c r="BL519" s="17" t="s">
        <v>190</v>
      </c>
      <c r="BM519" s="148" t="s">
        <v>1085</v>
      </c>
    </row>
    <row r="520" spans="2:65" s="13" customFormat="1" ht="11.25">
      <c r="B520" s="158"/>
      <c r="D520" s="151" t="s">
        <v>192</v>
      </c>
      <c r="E520" s="159" t="s">
        <v>1</v>
      </c>
      <c r="F520" s="160" t="s">
        <v>1086</v>
      </c>
      <c r="H520" s="159" t="s">
        <v>1</v>
      </c>
      <c r="I520" s="161"/>
      <c r="L520" s="158"/>
      <c r="M520" s="162"/>
      <c r="T520" s="163"/>
      <c r="AT520" s="159" t="s">
        <v>192</v>
      </c>
      <c r="AU520" s="159" t="s">
        <v>96</v>
      </c>
      <c r="AV520" s="13" t="s">
        <v>94</v>
      </c>
      <c r="AW520" s="13" t="s">
        <v>42</v>
      </c>
      <c r="AX520" s="13" t="s">
        <v>87</v>
      </c>
      <c r="AY520" s="159" t="s">
        <v>183</v>
      </c>
    </row>
    <row r="521" spans="2:65" s="12" customFormat="1" ht="11.25">
      <c r="B521" s="150"/>
      <c r="D521" s="151" t="s">
        <v>192</v>
      </c>
      <c r="E521" s="152" t="s">
        <v>1</v>
      </c>
      <c r="F521" s="153" t="s">
        <v>1087</v>
      </c>
      <c r="H521" s="154">
        <v>7.31</v>
      </c>
      <c r="I521" s="155"/>
      <c r="L521" s="150"/>
      <c r="M521" s="156"/>
      <c r="T521" s="157"/>
      <c r="AT521" s="152" t="s">
        <v>192</v>
      </c>
      <c r="AU521" s="152" t="s">
        <v>96</v>
      </c>
      <c r="AV521" s="12" t="s">
        <v>96</v>
      </c>
      <c r="AW521" s="12" t="s">
        <v>42</v>
      </c>
      <c r="AX521" s="12" t="s">
        <v>87</v>
      </c>
      <c r="AY521" s="152" t="s">
        <v>183</v>
      </c>
    </row>
    <row r="522" spans="2:65" s="15" customFormat="1" ht="11.25">
      <c r="B522" s="190"/>
      <c r="D522" s="151" t="s">
        <v>192</v>
      </c>
      <c r="E522" s="191" t="s">
        <v>1</v>
      </c>
      <c r="F522" s="192" t="s">
        <v>636</v>
      </c>
      <c r="H522" s="193">
        <v>7.31</v>
      </c>
      <c r="I522" s="194"/>
      <c r="L522" s="190"/>
      <c r="M522" s="195"/>
      <c r="T522" s="196"/>
      <c r="AT522" s="191" t="s">
        <v>192</v>
      </c>
      <c r="AU522" s="191" t="s">
        <v>96</v>
      </c>
      <c r="AV522" s="15" t="s">
        <v>190</v>
      </c>
      <c r="AW522" s="15" t="s">
        <v>42</v>
      </c>
      <c r="AX522" s="15" t="s">
        <v>94</v>
      </c>
      <c r="AY522" s="191" t="s">
        <v>183</v>
      </c>
    </row>
    <row r="523" spans="2:65" s="1" customFormat="1" ht="16.5" customHeight="1">
      <c r="B523" s="33"/>
      <c r="C523" s="137" t="s">
        <v>929</v>
      </c>
      <c r="D523" s="137" t="s">
        <v>185</v>
      </c>
      <c r="E523" s="138" t="s">
        <v>1088</v>
      </c>
      <c r="F523" s="139" t="s">
        <v>1089</v>
      </c>
      <c r="G523" s="140" t="s">
        <v>488</v>
      </c>
      <c r="H523" s="141">
        <v>102.34</v>
      </c>
      <c r="I523" s="142"/>
      <c r="J523" s="143">
        <f>ROUND(I523*H523,2)</f>
        <v>0</v>
      </c>
      <c r="K523" s="139" t="s">
        <v>189</v>
      </c>
      <c r="L523" s="33"/>
      <c r="M523" s="144" t="s">
        <v>1</v>
      </c>
      <c r="N523" s="145" t="s">
        <v>52</v>
      </c>
      <c r="P523" s="146">
        <f>O523*H523</f>
        <v>0</v>
      </c>
      <c r="Q523" s="146">
        <v>0</v>
      </c>
      <c r="R523" s="146">
        <f>Q523*H523</f>
        <v>0</v>
      </c>
      <c r="S523" s="146">
        <v>0</v>
      </c>
      <c r="T523" s="147">
        <f>S523*H523</f>
        <v>0</v>
      </c>
      <c r="AR523" s="148" t="s">
        <v>190</v>
      </c>
      <c r="AT523" s="148" t="s">
        <v>185</v>
      </c>
      <c r="AU523" s="148" t="s">
        <v>96</v>
      </c>
      <c r="AY523" s="17" t="s">
        <v>183</v>
      </c>
      <c r="BE523" s="149">
        <f>IF(N523="základní",J523,0)</f>
        <v>0</v>
      </c>
      <c r="BF523" s="149">
        <f>IF(N523="snížená",J523,0)</f>
        <v>0</v>
      </c>
      <c r="BG523" s="149">
        <f>IF(N523="zákl. přenesená",J523,0)</f>
        <v>0</v>
      </c>
      <c r="BH523" s="149">
        <f>IF(N523="sníž. přenesená",J523,0)</f>
        <v>0</v>
      </c>
      <c r="BI523" s="149">
        <f>IF(N523="nulová",J523,0)</f>
        <v>0</v>
      </c>
      <c r="BJ523" s="17" t="s">
        <v>94</v>
      </c>
      <c r="BK523" s="149">
        <f>ROUND(I523*H523,2)</f>
        <v>0</v>
      </c>
      <c r="BL523" s="17" t="s">
        <v>190</v>
      </c>
      <c r="BM523" s="148" t="s">
        <v>1090</v>
      </c>
    </row>
    <row r="524" spans="2:65" s="13" customFormat="1" ht="11.25">
      <c r="B524" s="158"/>
      <c r="D524" s="151" t="s">
        <v>192</v>
      </c>
      <c r="E524" s="159" t="s">
        <v>1</v>
      </c>
      <c r="F524" s="160" t="s">
        <v>1091</v>
      </c>
      <c r="H524" s="159" t="s">
        <v>1</v>
      </c>
      <c r="I524" s="161"/>
      <c r="L524" s="158"/>
      <c r="M524" s="162"/>
      <c r="T524" s="163"/>
      <c r="AT524" s="159" t="s">
        <v>192</v>
      </c>
      <c r="AU524" s="159" t="s">
        <v>96</v>
      </c>
      <c r="AV524" s="13" t="s">
        <v>94</v>
      </c>
      <c r="AW524" s="13" t="s">
        <v>42</v>
      </c>
      <c r="AX524" s="13" t="s">
        <v>87</v>
      </c>
      <c r="AY524" s="159" t="s">
        <v>183</v>
      </c>
    </row>
    <row r="525" spans="2:65" s="12" customFormat="1" ht="11.25">
      <c r="B525" s="150"/>
      <c r="D525" s="151" t="s">
        <v>192</v>
      </c>
      <c r="E525" s="152" t="s">
        <v>1</v>
      </c>
      <c r="F525" s="153" t="s">
        <v>1092</v>
      </c>
      <c r="H525" s="154">
        <v>102.34</v>
      </c>
      <c r="I525" s="155"/>
      <c r="L525" s="150"/>
      <c r="M525" s="156"/>
      <c r="T525" s="157"/>
      <c r="AT525" s="152" t="s">
        <v>192</v>
      </c>
      <c r="AU525" s="152" t="s">
        <v>96</v>
      </c>
      <c r="AV525" s="12" t="s">
        <v>96</v>
      </c>
      <c r="AW525" s="12" t="s">
        <v>42</v>
      </c>
      <c r="AX525" s="12" t="s">
        <v>87</v>
      </c>
      <c r="AY525" s="152" t="s">
        <v>183</v>
      </c>
    </row>
    <row r="526" spans="2:65" s="15" customFormat="1" ht="11.25">
      <c r="B526" s="190"/>
      <c r="D526" s="151" t="s">
        <v>192</v>
      </c>
      <c r="E526" s="191" t="s">
        <v>1</v>
      </c>
      <c r="F526" s="192" t="s">
        <v>636</v>
      </c>
      <c r="H526" s="193">
        <v>102.34</v>
      </c>
      <c r="I526" s="194"/>
      <c r="L526" s="190"/>
      <c r="M526" s="195"/>
      <c r="T526" s="196"/>
      <c r="AT526" s="191" t="s">
        <v>192</v>
      </c>
      <c r="AU526" s="191" t="s">
        <v>96</v>
      </c>
      <c r="AV526" s="15" t="s">
        <v>190</v>
      </c>
      <c r="AW526" s="15" t="s">
        <v>42</v>
      </c>
      <c r="AX526" s="15" t="s">
        <v>94</v>
      </c>
      <c r="AY526" s="191" t="s">
        <v>183</v>
      </c>
    </row>
    <row r="527" spans="2:65" s="1" customFormat="1" ht="16.5" customHeight="1">
      <c r="B527" s="33"/>
      <c r="C527" s="137" t="s">
        <v>1093</v>
      </c>
      <c r="D527" s="137" t="s">
        <v>185</v>
      </c>
      <c r="E527" s="138" t="s">
        <v>1094</v>
      </c>
      <c r="F527" s="139" t="s">
        <v>1095</v>
      </c>
      <c r="G527" s="140" t="s">
        <v>488</v>
      </c>
      <c r="H527" s="141">
        <v>193.994</v>
      </c>
      <c r="I527" s="142"/>
      <c r="J527" s="143">
        <f>ROUND(I527*H527,2)</f>
        <v>0</v>
      </c>
      <c r="K527" s="139" t="s">
        <v>189</v>
      </c>
      <c r="L527" s="33"/>
      <c r="M527" s="144" t="s">
        <v>1</v>
      </c>
      <c r="N527" s="145" t="s">
        <v>52</v>
      </c>
      <c r="P527" s="146">
        <f>O527*H527</f>
        <v>0</v>
      </c>
      <c r="Q527" s="146">
        <v>0</v>
      </c>
      <c r="R527" s="146">
        <f>Q527*H527</f>
        <v>0</v>
      </c>
      <c r="S527" s="146">
        <v>0</v>
      </c>
      <c r="T527" s="147">
        <f>S527*H527</f>
        <v>0</v>
      </c>
      <c r="AR527" s="148" t="s">
        <v>190</v>
      </c>
      <c r="AT527" s="148" t="s">
        <v>185</v>
      </c>
      <c r="AU527" s="148" t="s">
        <v>96</v>
      </c>
      <c r="AY527" s="17" t="s">
        <v>183</v>
      </c>
      <c r="BE527" s="149">
        <f>IF(N527="základní",J527,0)</f>
        <v>0</v>
      </c>
      <c r="BF527" s="149">
        <f>IF(N527="snížená",J527,0)</f>
        <v>0</v>
      </c>
      <c r="BG527" s="149">
        <f>IF(N527="zákl. přenesená",J527,0)</f>
        <v>0</v>
      </c>
      <c r="BH527" s="149">
        <f>IF(N527="sníž. přenesená",J527,0)</f>
        <v>0</v>
      </c>
      <c r="BI527" s="149">
        <f>IF(N527="nulová",J527,0)</f>
        <v>0</v>
      </c>
      <c r="BJ527" s="17" t="s">
        <v>94</v>
      </c>
      <c r="BK527" s="149">
        <f>ROUND(I527*H527,2)</f>
        <v>0</v>
      </c>
      <c r="BL527" s="17" t="s">
        <v>190</v>
      </c>
      <c r="BM527" s="148" t="s">
        <v>1096</v>
      </c>
    </row>
    <row r="528" spans="2:65" s="13" customFormat="1" ht="11.25">
      <c r="B528" s="158"/>
      <c r="D528" s="151" t="s">
        <v>192</v>
      </c>
      <c r="E528" s="159" t="s">
        <v>1</v>
      </c>
      <c r="F528" s="160" t="s">
        <v>1097</v>
      </c>
      <c r="H528" s="159" t="s">
        <v>1</v>
      </c>
      <c r="I528" s="161"/>
      <c r="L528" s="158"/>
      <c r="M528" s="162"/>
      <c r="T528" s="163"/>
      <c r="AT528" s="159" t="s">
        <v>192</v>
      </c>
      <c r="AU528" s="159" t="s">
        <v>96</v>
      </c>
      <c r="AV528" s="13" t="s">
        <v>94</v>
      </c>
      <c r="AW528" s="13" t="s">
        <v>42</v>
      </c>
      <c r="AX528" s="13" t="s">
        <v>87</v>
      </c>
      <c r="AY528" s="159" t="s">
        <v>183</v>
      </c>
    </row>
    <row r="529" spans="2:65" s="12" customFormat="1" ht="11.25">
      <c r="B529" s="150"/>
      <c r="D529" s="151" t="s">
        <v>192</v>
      </c>
      <c r="E529" s="152" t="s">
        <v>1</v>
      </c>
      <c r="F529" s="153" t="s">
        <v>1098</v>
      </c>
      <c r="H529" s="154">
        <v>191.428</v>
      </c>
      <c r="I529" s="155"/>
      <c r="L529" s="150"/>
      <c r="M529" s="156"/>
      <c r="T529" s="157"/>
      <c r="AT529" s="152" t="s">
        <v>192</v>
      </c>
      <c r="AU529" s="152" t="s">
        <v>96</v>
      </c>
      <c r="AV529" s="12" t="s">
        <v>96</v>
      </c>
      <c r="AW529" s="12" t="s">
        <v>42</v>
      </c>
      <c r="AX529" s="12" t="s">
        <v>87</v>
      </c>
      <c r="AY529" s="152" t="s">
        <v>183</v>
      </c>
    </row>
    <row r="530" spans="2:65" s="13" customFormat="1" ht="11.25">
      <c r="B530" s="158"/>
      <c r="D530" s="151" t="s">
        <v>192</v>
      </c>
      <c r="E530" s="159" t="s">
        <v>1</v>
      </c>
      <c r="F530" s="160" t="s">
        <v>1099</v>
      </c>
      <c r="H530" s="159" t="s">
        <v>1</v>
      </c>
      <c r="I530" s="161"/>
      <c r="L530" s="158"/>
      <c r="M530" s="162"/>
      <c r="T530" s="163"/>
      <c r="AT530" s="159" t="s">
        <v>192</v>
      </c>
      <c r="AU530" s="159" t="s">
        <v>96</v>
      </c>
      <c r="AV530" s="13" t="s">
        <v>94</v>
      </c>
      <c r="AW530" s="13" t="s">
        <v>42</v>
      </c>
      <c r="AX530" s="13" t="s">
        <v>87</v>
      </c>
      <c r="AY530" s="159" t="s">
        <v>183</v>
      </c>
    </row>
    <row r="531" spans="2:65" s="13" customFormat="1" ht="11.25">
      <c r="B531" s="158"/>
      <c r="D531" s="151" t="s">
        <v>192</v>
      </c>
      <c r="E531" s="159" t="s">
        <v>1</v>
      </c>
      <c r="F531" s="160" t="s">
        <v>1100</v>
      </c>
      <c r="H531" s="159" t="s">
        <v>1</v>
      </c>
      <c r="I531" s="161"/>
      <c r="L531" s="158"/>
      <c r="M531" s="162"/>
      <c r="T531" s="163"/>
      <c r="AT531" s="159" t="s">
        <v>192</v>
      </c>
      <c r="AU531" s="159" t="s">
        <v>96</v>
      </c>
      <c r="AV531" s="13" t="s">
        <v>94</v>
      </c>
      <c r="AW531" s="13" t="s">
        <v>42</v>
      </c>
      <c r="AX531" s="13" t="s">
        <v>87</v>
      </c>
      <c r="AY531" s="159" t="s">
        <v>183</v>
      </c>
    </row>
    <row r="532" spans="2:65" s="12" customFormat="1" ht="11.25">
      <c r="B532" s="150"/>
      <c r="D532" s="151" t="s">
        <v>192</v>
      </c>
      <c r="E532" s="152" t="s">
        <v>1</v>
      </c>
      <c r="F532" s="153" t="s">
        <v>1101</v>
      </c>
      <c r="H532" s="154">
        <v>2.5659999999999998</v>
      </c>
      <c r="I532" s="155"/>
      <c r="L532" s="150"/>
      <c r="M532" s="156"/>
      <c r="T532" s="157"/>
      <c r="AT532" s="152" t="s">
        <v>192</v>
      </c>
      <c r="AU532" s="152" t="s">
        <v>96</v>
      </c>
      <c r="AV532" s="12" t="s">
        <v>96</v>
      </c>
      <c r="AW532" s="12" t="s">
        <v>42</v>
      </c>
      <c r="AX532" s="12" t="s">
        <v>87</v>
      </c>
      <c r="AY532" s="152" t="s">
        <v>183</v>
      </c>
    </row>
    <row r="533" spans="2:65" s="15" customFormat="1" ht="11.25">
      <c r="B533" s="190"/>
      <c r="D533" s="151" t="s">
        <v>192</v>
      </c>
      <c r="E533" s="191" t="s">
        <v>1</v>
      </c>
      <c r="F533" s="192" t="s">
        <v>636</v>
      </c>
      <c r="H533" s="193">
        <v>193.994</v>
      </c>
      <c r="I533" s="194"/>
      <c r="L533" s="190"/>
      <c r="M533" s="195"/>
      <c r="T533" s="196"/>
      <c r="AT533" s="191" t="s">
        <v>192</v>
      </c>
      <c r="AU533" s="191" t="s">
        <v>96</v>
      </c>
      <c r="AV533" s="15" t="s">
        <v>190</v>
      </c>
      <c r="AW533" s="15" t="s">
        <v>42</v>
      </c>
      <c r="AX533" s="15" t="s">
        <v>94</v>
      </c>
      <c r="AY533" s="191" t="s">
        <v>183</v>
      </c>
    </row>
    <row r="534" spans="2:65" s="1" customFormat="1" ht="16.5" customHeight="1">
      <c r="B534" s="33"/>
      <c r="C534" s="137" t="s">
        <v>937</v>
      </c>
      <c r="D534" s="137" t="s">
        <v>185</v>
      </c>
      <c r="E534" s="138" t="s">
        <v>1102</v>
      </c>
      <c r="F534" s="139" t="s">
        <v>1103</v>
      </c>
      <c r="G534" s="140" t="s">
        <v>488</v>
      </c>
      <c r="H534" s="141">
        <v>2715.9160000000002</v>
      </c>
      <c r="I534" s="142"/>
      <c r="J534" s="143">
        <f>ROUND(I534*H534,2)</f>
        <v>0</v>
      </c>
      <c r="K534" s="139" t="s">
        <v>189</v>
      </c>
      <c r="L534" s="33"/>
      <c r="M534" s="144" t="s">
        <v>1</v>
      </c>
      <c r="N534" s="145" t="s">
        <v>52</v>
      </c>
      <c r="P534" s="146">
        <f>O534*H534</f>
        <v>0</v>
      </c>
      <c r="Q534" s="146">
        <v>0</v>
      </c>
      <c r="R534" s="146">
        <f>Q534*H534</f>
        <v>0</v>
      </c>
      <c r="S534" s="146">
        <v>0</v>
      </c>
      <c r="T534" s="147">
        <f>S534*H534</f>
        <v>0</v>
      </c>
      <c r="AR534" s="148" t="s">
        <v>190</v>
      </c>
      <c r="AT534" s="148" t="s">
        <v>185</v>
      </c>
      <c r="AU534" s="148" t="s">
        <v>96</v>
      </c>
      <c r="AY534" s="17" t="s">
        <v>183</v>
      </c>
      <c r="BE534" s="149">
        <f>IF(N534="základní",J534,0)</f>
        <v>0</v>
      </c>
      <c r="BF534" s="149">
        <f>IF(N534="snížená",J534,0)</f>
        <v>0</v>
      </c>
      <c r="BG534" s="149">
        <f>IF(N534="zákl. přenesená",J534,0)</f>
        <v>0</v>
      </c>
      <c r="BH534" s="149">
        <f>IF(N534="sníž. přenesená",J534,0)</f>
        <v>0</v>
      </c>
      <c r="BI534" s="149">
        <f>IF(N534="nulová",J534,0)</f>
        <v>0</v>
      </c>
      <c r="BJ534" s="17" t="s">
        <v>94</v>
      </c>
      <c r="BK534" s="149">
        <f>ROUND(I534*H534,2)</f>
        <v>0</v>
      </c>
      <c r="BL534" s="17" t="s">
        <v>190</v>
      </c>
      <c r="BM534" s="148" t="s">
        <v>1104</v>
      </c>
    </row>
    <row r="535" spans="2:65" s="13" customFormat="1" ht="11.25">
      <c r="B535" s="158"/>
      <c r="D535" s="151" t="s">
        <v>192</v>
      </c>
      <c r="E535" s="159" t="s">
        <v>1</v>
      </c>
      <c r="F535" s="160" t="s">
        <v>1105</v>
      </c>
      <c r="H535" s="159" t="s">
        <v>1</v>
      </c>
      <c r="I535" s="161"/>
      <c r="L535" s="158"/>
      <c r="M535" s="162"/>
      <c r="T535" s="163"/>
      <c r="AT535" s="159" t="s">
        <v>192</v>
      </c>
      <c r="AU535" s="159" t="s">
        <v>96</v>
      </c>
      <c r="AV535" s="13" t="s">
        <v>94</v>
      </c>
      <c r="AW535" s="13" t="s">
        <v>42</v>
      </c>
      <c r="AX535" s="13" t="s">
        <v>87</v>
      </c>
      <c r="AY535" s="159" t="s">
        <v>183</v>
      </c>
    </row>
    <row r="536" spans="2:65" s="12" customFormat="1" ht="11.25">
      <c r="B536" s="150"/>
      <c r="D536" s="151" t="s">
        <v>192</v>
      </c>
      <c r="E536" s="152" t="s">
        <v>1</v>
      </c>
      <c r="F536" s="153" t="s">
        <v>1106</v>
      </c>
      <c r="H536" s="154">
        <v>2715.9160000000002</v>
      </c>
      <c r="I536" s="155"/>
      <c r="L536" s="150"/>
      <c r="M536" s="156"/>
      <c r="T536" s="157"/>
      <c r="AT536" s="152" t="s">
        <v>192</v>
      </c>
      <c r="AU536" s="152" t="s">
        <v>96</v>
      </c>
      <c r="AV536" s="12" t="s">
        <v>96</v>
      </c>
      <c r="AW536" s="12" t="s">
        <v>42</v>
      </c>
      <c r="AX536" s="12" t="s">
        <v>87</v>
      </c>
      <c r="AY536" s="152" t="s">
        <v>183</v>
      </c>
    </row>
    <row r="537" spans="2:65" s="15" customFormat="1" ht="11.25">
      <c r="B537" s="190"/>
      <c r="D537" s="151" t="s">
        <v>192</v>
      </c>
      <c r="E537" s="191" t="s">
        <v>1</v>
      </c>
      <c r="F537" s="192" t="s">
        <v>636</v>
      </c>
      <c r="H537" s="193">
        <v>2715.9160000000002</v>
      </c>
      <c r="I537" s="194"/>
      <c r="L537" s="190"/>
      <c r="M537" s="195"/>
      <c r="T537" s="196"/>
      <c r="AT537" s="191" t="s">
        <v>192</v>
      </c>
      <c r="AU537" s="191" t="s">
        <v>96</v>
      </c>
      <c r="AV537" s="15" t="s">
        <v>190</v>
      </c>
      <c r="AW537" s="15" t="s">
        <v>42</v>
      </c>
      <c r="AX537" s="15" t="s">
        <v>94</v>
      </c>
      <c r="AY537" s="191" t="s">
        <v>183</v>
      </c>
    </row>
    <row r="538" spans="2:65" s="1" customFormat="1" ht="24.2" customHeight="1">
      <c r="B538" s="33"/>
      <c r="C538" s="137" t="s">
        <v>1107</v>
      </c>
      <c r="D538" s="137" t="s">
        <v>185</v>
      </c>
      <c r="E538" s="138" t="s">
        <v>1108</v>
      </c>
      <c r="F538" s="139" t="s">
        <v>1109</v>
      </c>
      <c r="G538" s="140" t="s">
        <v>488</v>
      </c>
      <c r="H538" s="141">
        <v>2.5659999999999998</v>
      </c>
      <c r="I538" s="142"/>
      <c r="J538" s="143">
        <f>ROUND(I538*H538,2)</f>
        <v>0</v>
      </c>
      <c r="K538" s="139" t="s">
        <v>705</v>
      </c>
      <c r="L538" s="33"/>
      <c r="M538" s="144" t="s">
        <v>1</v>
      </c>
      <c r="N538" s="145" t="s">
        <v>52</v>
      </c>
      <c r="P538" s="146">
        <f>O538*H538</f>
        <v>0</v>
      </c>
      <c r="Q538" s="146">
        <v>0</v>
      </c>
      <c r="R538" s="146">
        <f>Q538*H538</f>
        <v>0</v>
      </c>
      <c r="S538" s="146">
        <v>0</v>
      </c>
      <c r="T538" s="147">
        <f>S538*H538</f>
        <v>0</v>
      </c>
      <c r="AR538" s="148" t="s">
        <v>190</v>
      </c>
      <c r="AT538" s="148" t="s">
        <v>185</v>
      </c>
      <c r="AU538" s="148" t="s">
        <v>96</v>
      </c>
      <c r="AY538" s="17" t="s">
        <v>183</v>
      </c>
      <c r="BE538" s="149">
        <f>IF(N538="základní",J538,0)</f>
        <v>0</v>
      </c>
      <c r="BF538" s="149">
        <f>IF(N538="snížená",J538,0)</f>
        <v>0</v>
      </c>
      <c r="BG538" s="149">
        <f>IF(N538="zákl. přenesená",J538,0)</f>
        <v>0</v>
      </c>
      <c r="BH538" s="149">
        <f>IF(N538="sníž. přenesená",J538,0)</f>
        <v>0</v>
      </c>
      <c r="BI538" s="149">
        <f>IF(N538="nulová",J538,0)</f>
        <v>0</v>
      </c>
      <c r="BJ538" s="17" t="s">
        <v>94</v>
      </c>
      <c r="BK538" s="149">
        <f>ROUND(I538*H538,2)</f>
        <v>0</v>
      </c>
      <c r="BL538" s="17" t="s">
        <v>190</v>
      </c>
      <c r="BM538" s="148" t="s">
        <v>1110</v>
      </c>
    </row>
    <row r="539" spans="2:65" s="13" customFormat="1" ht="11.25">
      <c r="B539" s="158"/>
      <c r="D539" s="151" t="s">
        <v>192</v>
      </c>
      <c r="E539" s="159" t="s">
        <v>1</v>
      </c>
      <c r="F539" s="160" t="s">
        <v>1099</v>
      </c>
      <c r="H539" s="159" t="s">
        <v>1</v>
      </c>
      <c r="I539" s="161"/>
      <c r="L539" s="158"/>
      <c r="M539" s="162"/>
      <c r="T539" s="163"/>
      <c r="AT539" s="159" t="s">
        <v>192</v>
      </c>
      <c r="AU539" s="159" t="s">
        <v>96</v>
      </c>
      <c r="AV539" s="13" t="s">
        <v>94</v>
      </c>
      <c r="AW539" s="13" t="s">
        <v>42</v>
      </c>
      <c r="AX539" s="13" t="s">
        <v>87</v>
      </c>
      <c r="AY539" s="159" t="s">
        <v>183</v>
      </c>
    </row>
    <row r="540" spans="2:65" s="13" customFormat="1" ht="11.25">
      <c r="B540" s="158"/>
      <c r="D540" s="151" t="s">
        <v>192</v>
      </c>
      <c r="E540" s="159" t="s">
        <v>1</v>
      </c>
      <c r="F540" s="160" t="s">
        <v>1100</v>
      </c>
      <c r="H540" s="159" t="s">
        <v>1</v>
      </c>
      <c r="I540" s="161"/>
      <c r="L540" s="158"/>
      <c r="M540" s="162"/>
      <c r="T540" s="163"/>
      <c r="AT540" s="159" t="s">
        <v>192</v>
      </c>
      <c r="AU540" s="159" t="s">
        <v>96</v>
      </c>
      <c r="AV540" s="13" t="s">
        <v>94</v>
      </c>
      <c r="AW540" s="13" t="s">
        <v>42</v>
      </c>
      <c r="AX540" s="13" t="s">
        <v>87</v>
      </c>
      <c r="AY540" s="159" t="s">
        <v>183</v>
      </c>
    </row>
    <row r="541" spans="2:65" s="12" customFormat="1" ht="11.25">
      <c r="B541" s="150"/>
      <c r="D541" s="151" t="s">
        <v>192</v>
      </c>
      <c r="E541" s="152" t="s">
        <v>1</v>
      </c>
      <c r="F541" s="153" t="s">
        <v>1101</v>
      </c>
      <c r="H541" s="154">
        <v>2.5659999999999998</v>
      </c>
      <c r="I541" s="155"/>
      <c r="L541" s="150"/>
      <c r="M541" s="156"/>
      <c r="T541" s="157"/>
      <c r="AT541" s="152" t="s">
        <v>192</v>
      </c>
      <c r="AU541" s="152" t="s">
        <v>96</v>
      </c>
      <c r="AV541" s="12" t="s">
        <v>96</v>
      </c>
      <c r="AW541" s="12" t="s">
        <v>42</v>
      </c>
      <c r="AX541" s="12" t="s">
        <v>87</v>
      </c>
      <c r="AY541" s="152" t="s">
        <v>183</v>
      </c>
    </row>
    <row r="542" spans="2:65" s="15" customFormat="1" ht="11.25">
      <c r="B542" s="190"/>
      <c r="D542" s="151" t="s">
        <v>192</v>
      </c>
      <c r="E542" s="191" t="s">
        <v>1</v>
      </c>
      <c r="F542" s="192" t="s">
        <v>636</v>
      </c>
      <c r="H542" s="193">
        <v>2.5659999999999998</v>
      </c>
      <c r="I542" s="194"/>
      <c r="L542" s="190"/>
      <c r="M542" s="195"/>
      <c r="T542" s="196"/>
      <c r="AT542" s="191" t="s">
        <v>192</v>
      </c>
      <c r="AU542" s="191" t="s">
        <v>96</v>
      </c>
      <c r="AV542" s="15" t="s">
        <v>190</v>
      </c>
      <c r="AW542" s="15" t="s">
        <v>42</v>
      </c>
      <c r="AX542" s="15" t="s">
        <v>94</v>
      </c>
      <c r="AY542" s="191" t="s">
        <v>183</v>
      </c>
    </row>
    <row r="543" spans="2:65" s="1" customFormat="1" ht="24.2" customHeight="1">
      <c r="B543" s="33"/>
      <c r="C543" s="137" t="s">
        <v>941</v>
      </c>
      <c r="D543" s="137" t="s">
        <v>185</v>
      </c>
      <c r="E543" s="138" t="s">
        <v>1111</v>
      </c>
      <c r="F543" s="139" t="s">
        <v>1112</v>
      </c>
      <c r="G543" s="140" t="s">
        <v>488</v>
      </c>
      <c r="H543" s="141">
        <v>14.6</v>
      </c>
      <c r="I543" s="142"/>
      <c r="J543" s="143">
        <f>ROUND(I543*H543,2)</f>
        <v>0</v>
      </c>
      <c r="K543" s="139" t="s">
        <v>705</v>
      </c>
      <c r="L543" s="33"/>
      <c r="M543" s="144" t="s">
        <v>1</v>
      </c>
      <c r="N543" s="145" t="s">
        <v>52</v>
      </c>
      <c r="P543" s="146">
        <f>O543*H543</f>
        <v>0</v>
      </c>
      <c r="Q543" s="146">
        <v>0</v>
      </c>
      <c r="R543" s="146">
        <f>Q543*H543</f>
        <v>0</v>
      </c>
      <c r="S543" s="146">
        <v>0</v>
      </c>
      <c r="T543" s="147">
        <f>S543*H543</f>
        <v>0</v>
      </c>
      <c r="AR543" s="148" t="s">
        <v>190</v>
      </c>
      <c r="AT543" s="148" t="s">
        <v>185</v>
      </c>
      <c r="AU543" s="148" t="s">
        <v>96</v>
      </c>
      <c r="AY543" s="17" t="s">
        <v>183</v>
      </c>
      <c r="BE543" s="149">
        <f>IF(N543="základní",J543,0)</f>
        <v>0</v>
      </c>
      <c r="BF543" s="149">
        <f>IF(N543="snížená",J543,0)</f>
        <v>0</v>
      </c>
      <c r="BG543" s="149">
        <f>IF(N543="zákl. přenesená",J543,0)</f>
        <v>0</v>
      </c>
      <c r="BH543" s="149">
        <f>IF(N543="sníž. přenesená",J543,0)</f>
        <v>0</v>
      </c>
      <c r="BI543" s="149">
        <f>IF(N543="nulová",J543,0)</f>
        <v>0</v>
      </c>
      <c r="BJ543" s="17" t="s">
        <v>94</v>
      </c>
      <c r="BK543" s="149">
        <f>ROUND(I543*H543,2)</f>
        <v>0</v>
      </c>
      <c r="BL543" s="17" t="s">
        <v>190</v>
      </c>
      <c r="BM543" s="148" t="s">
        <v>1113</v>
      </c>
    </row>
    <row r="544" spans="2:65" s="13" customFormat="1" ht="11.25">
      <c r="B544" s="158"/>
      <c r="D544" s="151" t="s">
        <v>192</v>
      </c>
      <c r="E544" s="159" t="s">
        <v>1</v>
      </c>
      <c r="F544" s="160" t="s">
        <v>1114</v>
      </c>
      <c r="H544" s="159" t="s">
        <v>1</v>
      </c>
      <c r="I544" s="161"/>
      <c r="L544" s="158"/>
      <c r="M544" s="162"/>
      <c r="T544" s="163"/>
      <c r="AT544" s="159" t="s">
        <v>192</v>
      </c>
      <c r="AU544" s="159" t="s">
        <v>96</v>
      </c>
      <c r="AV544" s="13" t="s">
        <v>94</v>
      </c>
      <c r="AW544" s="13" t="s">
        <v>42</v>
      </c>
      <c r="AX544" s="13" t="s">
        <v>87</v>
      </c>
      <c r="AY544" s="159" t="s">
        <v>183</v>
      </c>
    </row>
    <row r="545" spans="2:65" s="12" customFormat="1" ht="11.25">
      <c r="B545" s="150"/>
      <c r="D545" s="151" t="s">
        <v>192</v>
      </c>
      <c r="E545" s="152" t="s">
        <v>1</v>
      </c>
      <c r="F545" s="153" t="s">
        <v>1115</v>
      </c>
      <c r="H545" s="154">
        <v>14.6</v>
      </c>
      <c r="I545" s="155"/>
      <c r="L545" s="150"/>
      <c r="M545" s="156"/>
      <c r="T545" s="157"/>
      <c r="AT545" s="152" t="s">
        <v>192</v>
      </c>
      <c r="AU545" s="152" t="s">
        <v>96</v>
      </c>
      <c r="AV545" s="12" t="s">
        <v>96</v>
      </c>
      <c r="AW545" s="12" t="s">
        <v>42</v>
      </c>
      <c r="AX545" s="12" t="s">
        <v>87</v>
      </c>
      <c r="AY545" s="152" t="s">
        <v>183</v>
      </c>
    </row>
    <row r="546" spans="2:65" s="15" customFormat="1" ht="11.25">
      <c r="B546" s="190"/>
      <c r="D546" s="151" t="s">
        <v>192</v>
      </c>
      <c r="E546" s="191" t="s">
        <v>1</v>
      </c>
      <c r="F546" s="192" t="s">
        <v>636</v>
      </c>
      <c r="H546" s="193">
        <v>14.6</v>
      </c>
      <c r="I546" s="194"/>
      <c r="L546" s="190"/>
      <c r="M546" s="195"/>
      <c r="T546" s="196"/>
      <c r="AT546" s="191" t="s">
        <v>192</v>
      </c>
      <c r="AU546" s="191" t="s">
        <v>96</v>
      </c>
      <c r="AV546" s="15" t="s">
        <v>190</v>
      </c>
      <c r="AW546" s="15" t="s">
        <v>42</v>
      </c>
      <c r="AX546" s="15" t="s">
        <v>94</v>
      </c>
      <c r="AY546" s="191" t="s">
        <v>183</v>
      </c>
    </row>
    <row r="547" spans="2:65" s="1" customFormat="1" ht="24.2" customHeight="1">
      <c r="B547" s="33"/>
      <c r="C547" s="137" t="s">
        <v>1116</v>
      </c>
      <c r="D547" s="137" t="s">
        <v>185</v>
      </c>
      <c r="E547" s="138" t="s">
        <v>1117</v>
      </c>
      <c r="F547" s="139" t="s">
        <v>1118</v>
      </c>
      <c r="G547" s="140" t="s">
        <v>488</v>
      </c>
      <c r="H547" s="141">
        <v>7.31</v>
      </c>
      <c r="I547" s="142"/>
      <c r="J547" s="143">
        <f>ROUND(I547*H547,2)</f>
        <v>0</v>
      </c>
      <c r="K547" s="139" t="s">
        <v>705</v>
      </c>
      <c r="L547" s="33"/>
      <c r="M547" s="144" t="s">
        <v>1</v>
      </c>
      <c r="N547" s="145" t="s">
        <v>52</v>
      </c>
      <c r="P547" s="146">
        <f>O547*H547</f>
        <v>0</v>
      </c>
      <c r="Q547" s="146">
        <v>0</v>
      </c>
      <c r="R547" s="146">
        <f>Q547*H547</f>
        <v>0</v>
      </c>
      <c r="S547" s="146">
        <v>0</v>
      </c>
      <c r="T547" s="147">
        <f>S547*H547</f>
        <v>0</v>
      </c>
      <c r="AR547" s="148" t="s">
        <v>190</v>
      </c>
      <c r="AT547" s="148" t="s">
        <v>185</v>
      </c>
      <c r="AU547" s="148" t="s">
        <v>96</v>
      </c>
      <c r="AY547" s="17" t="s">
        <v>183</v>
      </c>
      <c r="BE547" s="149">
        <f>IF(N547="základní",J547,0)</f>
        <v>0</v>
      </c>
      <c r="BF547" s="149">
        <f>IF(N547="snížená",J547,0)</f>
        <v>0</v>
      </c>
      <c r="BG547" s="149">
        <f>IF(N547="zákl. přenesená",J547,0)</f>
        <v>0</v>
      </c>
      <c r="BH547" s="149">
        <f>IF(N547="sníž. přenesená",J547,0)</f>
        <v>0</v>
      </c>
      <c r="BI547" s="149">
        <f>IF(N547="nulová",J547,0)</f>
        <v>0</v>
      </c>
      <c r="BJ547" s="17" t="s">
        <v>94</v>
      </c>
      <c r="BK547" s="149">
        <f>ROUND(I547*H547,2)</f>
        <v>0</v>
      </c>
      <c r="BL547" s="17" t="s">
        <v>190</v>
      </c>
      <c r="BM547" s="148" t="s">
        <v>1119</v>
      </c>
    </row>
    <row r="548" spans="2:65" s="13" customFormat="1" ht="11.25">
      <c r="B548" s="158"/>
      <c r="D548" s="151" t="s">
        <v>192</v>
      </c>
      <c r="E548" s="159" t="s">
        <v>1</v>
      </c>
      <c r="F548" s="160" t="s">
        <v>1120</v>
      </c>
      <c r="H548" s="159" t="s">
        <v>1</v>
      </c>
      <c r="I548" s="161"/>
      <c r="L548" s="158"/>
      <c r="M548" s="162"/>
      <c r="T548" s="163"/>
      <c r="AT548" s="159" t="s">
        <v>192</v>
      </c>
      <c r="AU548" s="159" t="s">
        <v>96</v>
      </c>
      <c r="AV548" s="13" t="s">
        <v>94</v>
      </c>
      <c r="AW548" s="13" t="s">
        <v>42</v>
      </c>
      <c r="AX548" s="13" t="s">
        <v>87</v>
      </c>
      <c r="AY548" s="159" t="s">
        <v>183</v>
      </c>
    </row>
    <row r="549" spans="2:65" s="12" customFormat="1" ht="11.25">
      <c r="B549" s="150"/>
      <c r="D549" s="151" t="s">
        <v>192</v>
      </c>
      <c r="E549" s="152" t="s">
        <v>1</v>
      </c>
      <c r="F549" s="153" t="s">
        <v>1087</v>
      </c>
      <c r="H549" s="154">
        <v>7.31</v>
      </c>
      <c r="I549" s="155"/>
      <c r="L549" s="150"/>
      <c r="M549" s="156"/>
      <c r="T549" s="157"/>
      <c r="AT549" s="152" t="s">
        <v>192</v>
      </c>
      <c r="AU549" s="152" t="s">
        <v>96</v>
      </c>
      <c r="AV549" s="12" t="s">
        <v>96</v>
      </c>
      <c r="AW549" s="12" t="s">
        <v>42</v>
      </c>
      <c r="AX549" s="12" t="s">
        <v>87</v>
      </c>
      <c r="AY549" s="152" t="s">
        <v>183</v>
      </c>
    </row>
    <row r="550" spans="2:65" s="15" customFormat="1" ht="11.25">
      <c r="B550" s="190"/>
      <c r="D550" s="151" t="s">
        <v>192</v>
      </c>
      <c r="E550" s="191" t="s">
        <v>1</v>
      </c>
      <c r="F550" s="192" t="s">
        <v>636</v>
      </c>
      <c r="H550" s="193">
        <v>7.31</v>
      </c>
      <c r="I550" s="194"/>
      <c r="L550" s="190"/>
      <c r="M550" s="195"/>
      <c r="T550" s="196"/>
      <c r="AT550" s="191" t="s">
        <v>192</v>
      </c>
      <c r="AU550" s="191" t="s">
        <v>96</v>
      </c>
      <c r="AV550" s="15" t="s">
        <v>190</v>
      </c>
      <c r="AW550" s="15" t="s">
        <v>42</v>
      </c>
      <c r="AX550" s="15" t="s">
        <v>94</v>
      </c>
      <c r="AY550" s="191" t="s">
        <v>183</v>
      </c>
    </row>
    <row r="551" spans="2:65" s="1" customFormat="1" ht="24.2" customHeight="1">
      <c r="B551" s="33"/>
      <c r="C551" s="137" t="s">
        <v>946</v>
      </c>
      <c r="D551" s="137" t="s">
        <v>185</v>
      </c>
      <c r="E551" s="138" t="s">
        <v>1121</v>
      </c>
      <c r="F551" s="139" t="s">
        <v>1122</v>
      </c>
      <c r="G551" s="140" t="s">
        <v>488</v>
      </c>
      <c r="H551" s="141">
        <v>176.828</v>
      </c>
      <c r="I551" s="142"/>
      <c r="J551" s="143">
        <f>ROUND(I551*H551,2)</f>
        <v>0</v>
      </c>
      <c r="K551" s="139" t="s">
        <v>705</v>
      </c>
      <c r="L551" s="33"/>
      <c r="M551" s="144" t="s">
        <v>1</v>
      </c>
      <c r="N551" s="145" t="s">
        <v>52</v>
      </c>
      <c r="P551" s="146">
        <f>O551*H551</f>
        <v>0</v>
      </c>
      <c r="Q551" s="146">
        <v>0</v>
      </c>
      <c r="R551" s="146">
        <f>Q551*H551</f>
        <v>0</v>
      </c>
      <c r="S551" s="146">
        <v>0</v>
      </c>
      <c r="T551" s="147">
        <f>S551*H551</f>
        <v>0</v>
      </c>
      <c r="AR551" s="148" t="s">
        <v>190</v>
      </c>
      <c r="AT551" s="148" t="s">
        <v>185</v>
      </c>
      <c r="AU551" s="148" t="s">
        <v>96</v>
      </c>
      <c r="AY551" s="17" t="s">
        <v>183</v>
      </c>
      <c r="BE551" s="149">
        <f>IF(N551="základní",J551,0)</f>
        <v>0</v>
      </c>
      <c r="BF551" s="149">
        <f>IF(N551="snížená",J551,0)</f>
        <v>0</v>
      </c>
      <c r="BG551" s="149">
        <f>IF(N551="zákl. přenesená",J551,0)</f>
        <v>0</v>
      </c>
      <c r="BH551" s="149">
        <f>IF(N551="sníž. přenesená",J551,0)</f>
        <v>0</v>
      </c>
      <c r="BI551" s="149">
        <f>IF(N551="nulová",J551,0)</f>
        <v>0</v>
      </c>
      <c r="BJ551" s="17" t="s">
        <v>94</v>
      </c>
      <c r="BK551" s="149">
        <f>ROUND(I551*H551,2)</f>
        <v>0</v>
      </c>
      <c r="BL551" s="17" t="s">
        <v>190</v>
      </c>
      <c r="BM551" s="148" t="s">
        <v>1123</v>
      </c>
    </row>
    <row r="552" spans="2:65" s="13" customFormat="1" ht="11.25">
      <c r="B552" s="158"/>
      <c r="D552" s="151" t="s">
        <v>192</v>
      </c>
      <c r="E552" s="159" t="s">
        <v>1</v>
      </c>
      <c r="F552" s="160" t="s">
        <v>1124</v>
      </c>
      <c r="H552" s="159" t="s">
        <v>1</v>
      </c>
      <c r="I552" s="161"/>
      <c r="L552" s="158"/>
      <c r="M552" s="162"/>
      <c r="T552" s="163"/>
      <c r="AT552" s="159" t="s">
        <v>192</v>
      </c>
      <c r="AU552" s="159" t="s">
        <v>96</v>
      </c>
      <c r="AV552" s="13" t="s">
        <v>94</v>
      </c>
      <c r="AW552" s="13" t="s">
        <v>42</v>
      </c>
      <c r="AX552" s="13" t="s">
        <v>87</v>
      </c>
      <c r="AY552" s="159" t="s">
        <v>183</v>
      </c>
    </row>
    <row r="553" spans="2:65" s="12" customFormat="1" ht="11.25">
      <c r="B553" s="150"/>
      <c r="D553" s="151" t="s">
        <v>192</v>
      </c>
      <c r="E553" s="152" t="s">
        <v>1</v>
      </c>
      <c r="F553" s="153" t="s">
        <v>1125</v>
      </c>
      <c r="H553" s="154">
        <v>176.828</v>
      </c>
      <c r="I553" s="155"/>
      <c r="L553" s="150"/>
      <c r="M553" s="156"/>
      <c r="T553" s="157"/>
      <c r="AT553" s="152" t="s">
        <v>192</v>
      </c>
      <c r="AU553" s="152" t="s">
        <v>96</v>
      </c>
      <c r="AV553" s="12" t="s">
        <v>96</v>
      </c>
      <c r="AW553" s="12" t="s">
        <v>42</v>
      </c>
      <c r="AX553" s="12" t="s">
        <v>87</v>
      </c>
      <c r="AY553" s="152" t="s">
        <v>183</v>
      </c>
    </row>
    <row r="554" spans="2:65" s="15" customFormat="1" ht="11.25">
      <c r="B554" s="190"/>
      <c r="D554" s="151" t="s">
        <v>192</v>
      </c>
      <c r="E554" s="191" t="s">
        <v>1</v>
      </c>
      <c r="F554" s="192" t="s">
        <v>636</v>
      </c>
      <c r="H554" s="193">
        <v>176.828</v>
      </c>
      <c r="I554" s="194"/>
      <c r="L554" s="190"/>
      <c r="M554" s="195"/>
      <c r="T554" s="196"/>
      <c r="AT554" s="191" t="s">
        <v>192</v>
      </c>
      <c r="AU554" s="191" t="s">
        <v>96</v>
      </c>
      <c r="AV554" s="15" t="s">
        <v>190</v>
      </c>
      <c r="AW554" s="15" t="s">
        <v>42</v>
      </c>
      <c r="AX554" s="15" t="s">
        <v>94</v>
      </c>
      <c r="AY554" s="191" t="s">
        <v>183</v>
      </c>
    </row>
    <row r="555" spans="2:65" s="11" customFormat="1" ht="22.9" customHeight="1">
      <c r="B555" s="125"/>
      <c r="D555" s="126" t="s">
        <v>86</v>
      </c>
      <c r="E555" s="135" t="s">
        <v>1126</v>
      </c>
      <c r="F555" s="135" t="s">
        <v>1127</v>
      </c>
      <c r="I555" s="128"/>
      <c r="J555" s="136">
        <f>BK555</f>
        <v>0</v>
      </c>
      <c r="L555" s="125"/>
      <c r="M555" s="130"/>
      <c r="P555" s="131">
        <f>P556</f>
        <v>0</v>
      </c>
      <c r="R555" s="131">
        <f>R556</f>
        <v>0</v>
      </c>
      <c r="T555" s="132">
        <f>T556</f>
        <v>0</v>
      </c>
      <c r="AR555" s="126" t="s">
        <v>94</v>
      </c>
      <c r="AT555" s="133" t="s">
        <v>86</v>
      </c>
      <c r="AU555" s="133" t="s">
        <v>94</v>
      </c>
      <c r="AY555" s="126" t="s">
        <v>183</v>
      </c>
      <c r="BK555" s="134">
        <f>BK556</f>
        <v>0</v>
      </c>
    </row>
    <row r="556" spans="2:65" s="1" customFormat="1" ht="16.5" customHeight="1">
      <c r="B556" s="33"/>
      <c r="C556" s="137" t="s">
        <v>1128</v>
      </c>
      <c r="D556" s="137" t="s">
        <v>185</v>
      </c>
      <c r="E556" s="138" t="s">
        <v>1129</v>
      </c>
      <c r="F556" s="139" t="s">
        <v>1130</v>
      </c>
      <c r="G556" s="140" t="s">
        <v>488</v>
      </c>
      <c r="H556" s="141">
        <v>510.72</v>
      </c>
      <c r="I556" s="142"/>
      <c r="J556" s="143">
        <f>ROUND(I556*H556,2)</f>
        <v>0</v>
      </c>
      <c r="K556" s="139" t="s">
        <v>189</v>
      </c>
      <c r="L556" s="33"/>
      <c r="M556" s="171" t="s">
        <v>1</v>
      </c>
      <c r="N556" s="172" t="s">
        <v>52</v>
      </c>
      <c r="O556" s="173"/>
      <c r="P556" s="174">
        <f>O556*H556</f>
        <v>0</v>
      </c>
      <c r="Q556" s="174">
        <v>0</v>
      </c>
      <c r="R556" s="174">
        <f>Q556*H556</f>
        <v>0</v>
      </c>
      <c r="S556" s="174">
        <v>0</v>
      </c>
      <c r="T556" s="175">
        <f>S556*H556</f>
        <v>0</v>
      </c>
      <c r="AR556" s="148" t="s">
        <v>190</v>
      </c>
      <c r="AT556" s="148" t="s">
        <v>185</v>
      </c>
      <c r="AU556" s="148" t="s">
        <v>96</v>
      </c>
      <c r="AY556" s="17" t="s">
        <v>183</v>
      </c>
      <c r="BE556" s="149">
        <f>IF(N556="základní",J556,0)</f>
        <v>0</v>
      </c>
      <c r="BF556" s="149">
        <f>IF(N556="snížená",J556,0)</f>
        <v>0</v>
      </c>
      <c r="BG556" s="149">
        <f>IF(N556="zákl. přenesená",J556,0)</f>
        <v>0</v>
      </c>
      <c r="BH556" s="149">
        <f>IF(N556="sníž. přenesená",J556,0)</f>
        <v>0</v>
      </c>
      <c r="BI556" s="149">
        <f>IF(N556="nulová",J556,0)</f>
        <v>0</v>
      </c>
      <c r="BJ556" s="17" t="s">
        <v>94</v>
      </c>
      <c r="BK556" s="149">
        <f>ROUND(I556*H556,2)</f>
        <v>0</v>
      </c>
      <c r="BL556" s="17" t="s">
        <v>190</v>
      </c>
      <c r="BM556" s="148" t="s">
        <v>1131</v>
      </c>
    </row>
    <row r="557" spans="2:65" s="1" customFormat="1" ht="6.95" customHeight="1">
      <c r="B557" s="45"/>
      <c r="C557" s="46"/>
      <c r="D557" s="46"/>
      <c r="E557" s="46"/>
      <c r="F557" s="46"/>
      <c r="G557" s="46"/>
      <c r="H557" s="46"/>
      <c r="I557" s="46"/>
      <c r="J557" s="46"/>
      <c r="K557" s="46"/>
      <c r="L557" s="33"/>
    </row>
  </sheetData>
  <sheetProtection algorithmName="SHA-512" hashValue="HA5SibUKu6KsS0F5CXoBnvNU6wuuBbALUOKF26HTlIJD/3PvLXoVd0WBoy7eoNkYaJeA8JMS2X53eTv4ivWZ1A==" saltValue="0bGkR/RDVNn/lYWE+RE040nk3//ik4XQRrA9MgfY7xODWeLw8HH93IlEULN1s1m1zAio+nBDa4Nm/7JSYDW1fg==" spinCount="100000" sheet="1" objects="1" scenarios="1" formatColumns="0" formatRows="0" autoFilter="0"/>
  <autoFilter ref="C121:K556" xr:uid="{00000000-0009-0000-0000-000003000000}"/>
  <mergeCells count="9">
    <mergeCell ref="E86:H86"/>
    <mergeCell ref="E112:H112"/>
    <mergeCell ref="E114:H114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532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112</v>
      </c>
      <c r="AZ2" s="189" t="s">
        <v>1132</v>
      </c>
      <c r="BA2" s="189" t="s">
        <v>1</v>
      </c>
      <c r="BB2" s="189" t="s">
        <v>1</v>
      </c>
      <c r="BC2" s="189" t="s">
        <v>267</v>
      </c>
      <c r="BD2" s="189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  <c r="AZ3" s="189" t="s">
        <v>1133</v>
      </c>
      <c r="BA3" s="189" t="s">
        <v>1</v>
      </c>
      <c r="BB3" s="189" t="s">
        <v>1</v>
      </c>
      <c r="BC3" s="189" t="s">
        <v>869</v>
      </c>
      <c r="BD3" s="189" t="s">
        <v>96</v>
      </c>
    </row>
    <row r="4" spans="2:56" ht="24.95" customHeight="1">
      <c r="B4" s="20"/>
      <c r="D4" s="21" t="s">
        <v>157</v>
      </c>
      <c r="L4" s="20"/>
      <c r="M4" s="94" t="s">
        <v>10</v>
      </c>
      <c r="AT4" s="17" t="s">
        <v>4</v>
      </c>
      <c r="AZ4" s="189" t="s">
        <v>1134</v>
      </c>
      <c r="BA4" s="189" t="s">
        <v>1</v>
      </c>
      <c r="BB4" s="189" t="s">
        <v>1</v>
      </c>
      <c r="BC4" s="189" t="s">
        <v>1135</v>
      </c>
      <c r="BD4" s="189" t="s">
        <v>96</v>
      </c>
    </row>
    <row r="5" spans="2:56" ht="6.95" customHeight="1">
      <c r="B5" s="20"/>
      <c r="L5" s="20"/>
      <c r="AZ5" s="189" t="s">
        <v>1136</v>
      </c>
      <c r="BA5" s="189" t="s">
        <v>1</v>
      </c>
      <c r="BB5" s="189" t="s">
        <v>1</v>
      </c>
      <c r="BC5" s="189" t="s">
        <v>1137</v>
      </c>
      <c r="BD5" s="189" t="s">
        <v>96</v>
      </c>
    </row>
    <row r="6" spans="2:56" ht="12" customHeight="1">
      <c r="B6" s="20"/>
      <c r="D6" s="27" t="s">
        <v>16</v>
      </c>
      <c r="L6" s="20"/>
      <c r="AZ6" s="189" t="s">
        <v>1138</v>
      </c>
      <c r="BA6" s="189" t="s">
        <v>1</v>
      </c>
      <c r="BB6" s="189" t="s">
        <v>1</v>
      </c>
      <c r="BC6" s="189" t="s">
        <v>1139</v>
      </c>
      <c r="BD6" s="189" t="s">
        <v>96</v>
      </c>
    </row>
    <row r="7" spans="2:5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  <c r="AZ7" s="189" t="s">
        <v>1140</v>
      </c>
      <c r="BA7" s="189" t="s">
        <v>1</v>
      </c>
      <c r="BB7" s="189" t="s">
        <v>1</v>
      </c>
      <c r="BC7" s="189" t="s">
        <v>1141</v>
      </c>
      <c r="BD7" s="189" t="s">
        <v>96</v>
      </c>
    </row>
    <row r="8" spans="2:56" s="1" customFormat="1" ht="12" customHeight="1">
      <c r="B8" s="33"/>
      <c r="D8" s="27" t="s">
        <v>158</v>
      </c>
      <c r="L8" s="33"/>
      <c r="AZ8" s="189" t="s">
        <v>1142</v>
      </c>
      <c r="BA8" s="189" t="s">
        <v>1</v>
      </c>
      <c r="BB8" s="189" t="s">
        <v>1</v>
      </c>
      <c r="BC8" s="189" t="s">
        <v>1143</v>
      </c>
      <c r="BD8" s="189" t="s">
        <v>96</v>
      </c>
    </row>
    <row r="9" spans="2:56" s="1" customFormat="1" ht="16.5" customHeight="1">
      <c r="B9" s="33"/>
      <c r="E9" s="208" t="s">
        <v>1144</v>
      </c>
      <c r="F9" s="247"/>
      <c r="G9" s="247"/>
      <c r="H9" s="247"/>
      <c r="L9" s="33"/>
      <c r="AZ9" s="189" t="s">
        <v>1145</v>
      </c>
      <c r="BA9" s="189" t="s">
        <v>1</v>
      </c>
      <c r="BB9" s="189" t="s">
        <v>1</v>
      </c>
      <c r="BC9" s="189" t="s">
        <v>1146</v>
      </c>
      <c r="BD9" s="189" t="s">
        <v>96</v>
      </c>
    </row>
    <row r="10" spans="2:56" s="1" customFormat="1" ht="11.25">
      <c r="B10" s="33"/>
      <c r="L10" s="33"/>
      <c r="AZ10" s="189" t="s">
        <v>1147</v>
      </c>
      <c r="BA10" s="189" t="s">
        <v>1</v>
      </c>
      <c r="BB10" s="189" t="s">
        <v>1</v>
      </c>
      <c r="BC10" s="189" t="s">
        <v>1148</v>
      </c>
      <c r="BD10" s="189" t="s">
        <v>96</v>
      </c>
    </row>
    <row r="11" spans="2:56" s="1" customFormat="1" ht="12" customHeight="1">
      <c r="B11" s="33"/>
      <c r="D11" s="27" t="s">
        <v>18</v>
      </c>
      <c r="F11" s="25" t="s">
        <v>19</v>
      </c>
      <c r="I11" s="27" t="s">
        <v>20</v>
      </c>
      <c r="J11" s="25" t="s">
        <v>21</v>
      </c>
      <c r="L11" s="33"/>
      <c r="AZ11" s="189" t="s">
        <v>1149</v>
      </c>
      <c r="BA11" s="189" t="s">
        <v>1</v>
      </c>
      <c r="BB11" s="189" t="s">
        <v>1</v>
      </c>
      <c r="BC11" s="189" t="s">
        <v>1150</v>
      </c>
      <c r="BD11" s="189" t="s">
        <v>96</v>
      </c>
    </row>
    <row r="12" spans="2:56" s="1" customFormat="1" ht="12" customHeight="1">
      <c r="B12" s="33"/>
      <c r="D12" s="27" t="s">
        <v>22</v>
      </c>
      <c r="F12" s="25" t="s">
        <v>23</v>
      </c>
      <c r="I12" s="27" t="s">
        <v>24</v>
      </c>
      <c r="J12" s="53" t="str">
        <f>'Rekapitulace stavby'!AN8</f>
        <v>18. 8. 2023</v>
      </c>
      <c r="L12" s="33"/>
      <c r="AZ12" s="189" t="s">
        <v>1151</v>
      </c>
      <c r="BA12" s="189" t="s">
        <v>1</v>
      </c>
      <c r="BB12" s="189" t="s">
        <v>1</v>
      </c>
      <c r="BC12" s="189" t="s">
        <v>1152</v>
      </c>
      <c r="BD12" s="189" t="s">
        <v>96</v>
      </c>
    </row>
    <row r="13" spans="2:56" s="1" customFormat="1" ht="21.75" customHeight="1">
      <c r="B13" s="33"/>
      <c r="D13" s="24" t="s">
        <v>26</v>
      </c>
      <c r="F13" s="29" t="s">
        <v>27</v>
      </c>
      <c r="I13" s="24" t="s">
        <v>28</v>
      </c>
      <c r="J13" s="29" t="s">
        <v>1153</v>
      </c>
      <c r="L13" s="33"/>
      <c r="AZ13" s="189" t="s">
        <v>1154</v>
      </c>
      <c r="BA13" s="189" t="s">
        <v>1</v>
      </c>
      <c r="BB13" s="189" t="s">
        <v>1</v>
      </c>
      <c r="BC13" s="189" t="s">
        <v>1155</v>
      </c>
      <c r="BD13" s="189" t="s">
        <v>96</v>
      </c>
    </row>
    <row r="14" spans="2:56" s="1" customFormat="1" ht="12" customHeight="1">
      <c r="B14" s="33"/>
      <c r="D14" s="27" t="s">
        <v>30</v>
      </c>
      <c r="I14" s="27" t="s">
        <v>31</v>
      </c>
      <c r="J14" s="25" t="s">
        <v>32</v>
      </c>
      <c r="L14" s="33"/>
    </row>
    <row r="15" spans="2:56" s="1" customFormat="1" ht="18" customHeight="1">
      <c r="B15" s="33"/>
      <c r="E15" s="25" t="s">
        <v>33</v>
      </c>
      <c r="I15" s="27" t="s">
        <v>34</v>
      </c>
      <c r="J15" s="25" t="s">
        <v>35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7" t="s">
        <v>36</v>
      </c>
      <c r="I17" s="27" t="s">
        <v>31</v>
      </c>
      <c r="J17" s="28" t="str">
        <f>'Rekapitulace stavby'!AN13</f>
        <v>Vyplň údaj</v>
      </c>
      <c r="L17" s="33"/>
    </row>
    <row r="18" spans="2:12" s="1" customFormat="1" ht="18" customHeight="1">
      <c r="B18" s="33"/>
      <c r="E18" s="248" t="str">
        <f>'Rekapitulace stavby'!E14</f>
        <v>Vyplň údaj</v>
      </c>
      <c r="F18" s="213"/>
      <c r="G18" s="213"/>
      <c r="H18" s="213"/>
      <c r="I18" s="27" t="s">
        <v>34</v>
      </c>
      <c r="J18" s="28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7" t="s">
        <v>38</v>
      </c>
      <c r="I20" s="27" t="s">
        <v>31</v>
      </c>
      <c r="J20" s="25" t="s">
        <v>39</v>
      </c>
      <c r="L20" s="33"/>
    </row>
    <row r="21" spans="2:12" s="1" customFormat="1" ht="18" customHeight="1">
      <c r="B21" s="33"/>
      <c r="E21" s="25" t="s">
        <v>40</v>
      </c>
      <c r="I21" s="27" t="s">
        <v>34</v>
      </c>
      <c r="J21" s="25" t="s">
        <v>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7" t="s">
        <v>43</v>
      </c>
      <c r="I23" s="27" t="s">
        <v>31</v>
      </c>
      <c r="J23" s="25" t="str">
        <f>IF('Rekapitulace stavby'!AN19="","",'Rekapitulace stavby'!AN19)</f>
        <v/>
      </c>
      <c r="L23" s="33"/>
    </row>
    <row r="24" spans="2:12" s="1" customFormat="1" ht="18" customHeight="1">
      <c r="B24" s="33"/>
      <c r="E24" s="25" t="str">
        <f>IF('Rekapitulace stavby'!E20="","",'Rekapitulace stavby'!E20)</f>
        <v xml:space="preserve"> </v>
      </c>
      <c r="I24" s="27" t="s">
        <v>34</v>
      </c>
      <c r="J24" s="25" t="str">
        <f>IF('Rekapitulace stavby'!AN20="","",'Rekapitulace stavby'!AN20)</f>
        <v/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7" t="s">
        <v>45</v>
      </c>
      <c r="L26" s="33"/>
    </row>
    <row r="27" spans="2:12" s="7" customFormat="1" ht="16.5" customHeight="1">
      <c r="B27" s="95"/>
      <c r="E27" s="218" t="s">
        <v>1</v>
      </c>
      <c r="F27" s="218"/>
      <c r="G27" s="218"/>
      <c r="H27" s="218"/>
      <c r="L27" s="95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4"/>
      <c r="E29" s="54"/>
      <c r="F29" s="54"/>
      <c r="G29" s="54"/>
      <c r="H29" s="54"/>
      <c r="I29" s="54"/>
      <c r="J29" s="54"/>
      <c r="K29" s="54"/>
      <c r="L29" s="33"/>
    </row>
    <row r="30" spans="2:12" s="1" customFormat="1" ht="25.35" customHeight="1">
      <c r="B30" s="33"/>
      <c r="D30" s="96" t="s">
        <v>47</v>
      </c>
      <c r="J30" s="67">
        <f>ROUND(J127, 2)</f>
        <v>0</v>
      </c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14.45" customHeight="1">
      <c r="B32" s="33"/>
      <c r="F32" s="36" t="s">
        <v>49</v>
      </c>
      <c r="I32" s="36" t="s">
        <v>48</v>
      </c>
      <c r="J32" s="36" t="s">
        <v>50</v>
      </c>
      <c r="L32" s="33"/>
    </row>
    <row r="33" spans="2:12" s="1" customFormat="1" ht="14.45" customHeight="1">
      <c r="B33" s="33"/>
      <c r="D33" s="56" t="s">
        <v>51</v>
      </c>
      <c r="E33" s="27" t="s">
        <v>52</v>
      </c>
      <c r="F33" s="87">
        <f>ROUND((SUM(BE127:BE531)),  2)</f>
        <v>0</v>
      </c>
      <c r="I33" s="97">
        <v>0.21</v>
      </c>
      <c r="J33" s="87">
        <f>ROUND(((SUM(BE127:BE531))*I33),  2)</f>
        <v>0</v>
      </c>
      <c r="L33" s="33"/>
    </row>
    <row r="34" spans="2:12" s="1" customFormat="1" ht="14.45" customHeight="1">
      <c r="B34" s="33"/>
      <c r="E34" s="27" t="s">
        <v>53</v>
      </c>
      <c r="F34" s="87">
        <f>ROUND((SUM(BF127:BF531)),  2)</f>
        <v>0</v>
      </c>
      <c r="I34" s="97">
        <v>0.15</v>
      </c>
      <c r="J34" s="87">
        <f>ROUND(((SUM(BF127:BF531))*I34),  2)</f>
        <v>0</v>
      </c>
      <c r="L34" s="33"/>
    </row>
    <row r="35" spans="2:12" s="1" customFormat="1" ht="14.45" hidden="1" customHeight="1">
      <c r="B35" s="33"/>
      <c r="E35" s="27" t="s">
        <v>54</v>
      </c>
      <c r="F35" s="87">
        <f>ROUND((SUM(BG127:BG531)),  2)</f>
        <v>0</v>
      </c>
      <c r="I35" s="97">
        <v>0.21</v>
      </c>
      <c r="J35" s="87">
        <f>0</f>
        <v>0</v>
      </c>
      <c r="L35" s="33"/>
    </row>
    <row r="36" spans="2:12" s="1" customFormat="1" ht="14.45" hidden="1" customHeight="1">
      <c r="B36" s="33"/>
      <c r="E36" s="27" t="s">
        <v>55</v>
      </c>
      <c r="F36" s="87">
        <f>ROUND((SUM(BH127:BH531)),  2)</f>
        <v>0</v>
      </c>
      <c r="I36" s="97">
        <v>0.15</v>
      </c>
      <c r="J36" s="87">
        <f>0</f>
        <v>0</v>
      </c>
      <c r="L36" s="33"/>
    </row>
    <row r="37" spans="2:12" s="1" customFormat="1" ht="14.45" hidden="1" customHeight="1">
      <c r="B37" s="33"/>
      <c r="E37" s="27" t="s">
        <v>56</v>
      </c>
      <c r="F37" s="87">
        <f>ROUND((SUM(BI127:BI531)),  2)</f>
        <v>0</v>
      </c>
      <c r="I37" s="97">
        <v>0</v>
      </c>
      <c r="J37" s="87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8"/>
      <c r="D39" s="99" t="s">
        <v>57</v>
      </c>
      <c r="E39" s="58"/>
      <c r="F39" s="58"/>
      <c r="G39" s="100" t="s">
        <v>58</v>
      </c>
      <c r="H39" s="101" t="s">
        <v>59</v>
      </c>
      <c r="I39" s="58"/>
      <c r="J39" s="102">
        <f>SUM(J30:J37)</f>
        <v>0</v>
      </c>
      <c r="K39" s="103"/>
      <c r="L39" s="33"/>
    </row>
    <row r="40" spans="2:12" s="1" customFormat="1" ht="14.45" customHeight="1">
      <c r="B40" s="33"/>
      <c r="L40" s="33"/>
    </row>
    <row r="41" spans="2:12" ht="14.45" customHeight="1">
      <c r="B41" s="20"/>
      <c r="L41" s="20"/>
    </row>
    <row r="42" spans="2:12" ht="14.45" customHeight="1">
      <c r="B42" s="20"/>
      <c r="L42" s="20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s="1" customFormat="1" ht="14.45" customHeight="1">
      <c r="B49" s="33"/>
      <c r="D49" s="42" t="s">
        <v>60</v>
      </c>
      <c r="E49" s="43"/>
      <c r="F49" s="43"/>
      <c r="G49" s="42" t="s">
        <v>61</v>
      </c>
      <c r="H49" s="43"/>
      <c r="I49" s="43"/>
      <c r="J49" s="43"/>
      <c r="K49" s="43"/>
      <c r="L49" s="33"/>
    </row>
    <row r="50" spans="2:12" ht="11.25">
      <c r="B50" s="20"/>
      <c r="L50" s="20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s="1" customFormat="1" ht="12.75">
      <c r="B60" s="33"/>
      <c r="D60" s="44" t="s">
        <v>62</v>
      </c>
      <c r="E60" s="35"/>
      <c r="F60" s="104" t="s">
        <v>63</v>
      </c>
      <c r="G60" s="44" t="s">
        <v>62</v>
      </c>
      <c r="H60" s="35"/>
      <c r="I60" s="35"/>
      <c r="J60" s="105" t="s">
        <v>63</v>
      </c>
      <c r="K60" s="35"/>
      <c r="L60" s="33"/>
    </row>
    <row r="61" spans="2:12" ht="11.25">
      <c r="B61" s="20"/>
      <c r="L61" s="20"/>
    </row>
    <row r="62" spans="2:12" ht="11.25">
      <c r="B62" s="20"/>
      <c r="L62" s="20"/>
    </row>
    <row r="63" spans="2:12" ht="11.25">
      <c r="B63" s="20"/>
      <c r="L63" s="20"/>
    </row>
    <row r="64" spans="2:12" s="1" customFormat="1" ht="12.75">
      <c r="B64" s="33"/>
      <c r="D64" s="42" t="s">
        <v>64</v>
      </c>
      <c r="E64" s="43"/>
      <c r="F64" s="43"/>
      <c r="G64" s="42" t="s">
        <v>65</v>
      </c>
      <c r="H64" s="43"/>
      <c r="I64" s="43"/>
      <c r="J64" s="43"/>
      <c r="K64" s="43"/>
      <c r="L64" s="33"/>
    </row>
    <row r="65" spans="2:12" ht="11.25">
      <c r="B65" s="20"/>
      <c r="L65" s="20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s="1" customFormat="1" ht="12.75">
      <c r="B75" s="33"/>
      <c r="D75" s="44" t="s">
        <v>62</v>
      </c>
      <c r="E75" s="35"/>
      <c r="F75" s="104" t="s">
        <v>63</v>
      </c>
      <c r="G75" s="44" t="s">
        <v>62</v>
      </c>
      <c r="H75" s="35"/>
      <c r="I75" s="35"/>
      <c r="J75" s="105" t="s">
        <v>63</v>
      </c>
      <c r="K75" s="35"/>
      <c r="L75" s="33"/>
    </row>
    <row r="76" spans="2:12" s="1" customFormat="1" ht="14.45" customHeight="1">
      <c r="B76" s="45"/>
      <c r="C76" s="46"/>
      <c r="D76" s="46"/>
      <c r="E76" s="46"/>
      <c r="F76" s="46"/>
      <c r="G76" s="46"/>
      <c r="H76" s="46"/>
      <c r="I76" s="46"/>
      <c r="J76" s="46"/>
      <c r="K76" s="46"/>
      <c r="L76" s="33"/>
    </row>
    <row r="80" spans="2:12" s="1" customFormat="1" ht="6.95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33"/>
    </row>
    <row r="81" spans="2:47" s="1" customFormat="1" ht="24.95" customHeight="1">
      <c r="B81" s="33"/>
      <c r="C81" s="21" t="s">
        <v>162</v>
      </c>
      <c r="L81" s="33"/>
    </row>
    <row r="82" spans="2:47" s="1" customFormat="1" ht="6.95" customHeight="1">
      <c r="B82" s="33"/>
      <c r="L82" s="33"/>
    </row>
    <row r="83" spans="2:47" s="1" customFormat="1" ht="12" customHeight="1">
      <c r="B83" s="33"/>
      <c r="C83" s="27" t="s">
        <v>16</v>
      </c>
      <c r="L83" s="33"/>
    </row>
    <row r="84" spans="2:47" s="1" customFormat="1" ht="16.5" customHeight="1">
      <c r="B84" s="33"/>
      <c r="E84" s="245" t="str">
        <f>E7</f>
        <v>VEŘEJNÉ PROSTRANSTVÍ POD ŘEČKOVICKÝM HŘBITOVEM</v>
      </c>
      <c r="F84" s="246"/>
      <c r="G84" s="246"/>
      <c r="H84" s="246"/>
      <c r="L84" s="33"/>
    </row>
    <row r="85" spans="2:47" s="1" customFormat="1" ht="12" customHeight="1">
      <c r="B85" s="33"/>
      <c r="C85" s="27" t="s">
        <v>158</v>
      </c>
      <c r="L85" s="33"/>
    </row>
    <row r="86" spans="2:47" s="1" customFormat="1" ht="16.5" customHeight="1">
      <c r="B86" s="33"/>
      <c r="E86" s="208" t="str">
        <f>E9</f>
        <v>SO 03 - MOBILIÁŘ</v>
      </c>
      <c r="F86" s="247"/>
      <c r="G86" s="247"/>
      <c r="H86" s="247"/>
      <c r="L86" s="33"/>
    </row>
    <row r="87" spans="2:47" s="1" customFormat="1" ht="6.95" customHeight="1">
      <c r="B87" s="33"/>
      <c r="L87" s="33"/>
    </row>
    <row r="88" spans="2:47" s="1" customFormat="1" ht="12" customHeight="1">
      <c r="B88" s="33"/>
      <c r="C88" s="27" t="s">
        <v>22</v>
      </c>
      <c r="F88" s="25" t="str">
        <f>F12</f>
        <v>Brno - Řečkovice</v>
      </c>
      <c r="I88" s="27" t="s">
        <v>24</v>
      </c>
      <c r="J88" s="53" t="str">
        <f>IF(J12="","",J12)</f>
        <v>18. 8. 2023</v>
      </c>
      <c r="L88" s="33"/>
    </row>
    <row r="89" spans="2:47" s="1" customFormat="1" ht="6.95" customHeight="1">
      <c r="B89" s="33"/>
      <c r="L89" s="33"/>
    </row>
    <row r="90" spans="2:47" s="1" customFormat="1" ht="40.15" customHeight="1">
      <c r="B90" s="33"/>
      <c r="C90" s="27" t="s">
        <v>30</v>
      </c>
      <c r="F90" s="25" t="str">
        <f>E15</f>
        <v>Statutární město Brno, měst.č.Řečkovice-Mokrá hora</v>
      </c>
      <c r="I90" s="27" t="s">
        <v>38</v>
      </c>
      <c r="J90" s="31" t="str">
        <f>E21</f>
        <v>Ateliér zahradní a krajin.architektury Z.Sendler</v>
      </c>
      <c r="L90" s="33"/>
    </row>
    <row r="91" spans="2:47" s="1" customFormat="1" ht="15.2" customHeight="1">
      <c r="B91" s="33"/>
      <c r="C91" s="27" t="s">
        <v>36</v>
      </c>
      <c r="F91" s="25" t="str">
        <f>IF(E18="","",E18)</f>
        <v>Vyplň údaj</v>
      </c>
      <c r="I91" s="27" t="s">
        <v>43</v>
      </c>
      <c r="J91" s="31" t="str">
        <f>E24</f>
        <v xml:space="preserve"> </v>
      </c>
      <c r="L91" s="33"/>
    </row>
    <row r="92" spans="2:47" s="1" customFormat="1" ht="10.35" customHeight="1">
      <c r="B92" s="33"/>
      <c r="L92" s="33"/>
    </row>
    <row r="93" spans="2:47" s="1" customFormat="1" ht="29.25" customHeight="1">
      <c r="B93" s="33"/>
      <c r="C93" s="106" t="s">
        <v>163</v>
      </c>
      <c r="D93" s="98"/>
      <c r="E93" s="98"/>
      <c r="F93" s="98"/>
      <c r="G93" s="98"/>
      <c r="H93" s="98"/>
      <c r="I93" s="98"/>
      <c r="J93" s="107" t="s">
        <v>164</v>
      </c>
      <c r="K93" s="98"/>
      <c r="L93" s="33"/>
    </row>
    <row r="94" spans="2:47" s="1" customFormat="1" ht="10.35" customHeight="1">
      <c r="B94" s="33"/>
      <c r="L94" s="33"/>
    </row>
    <row r="95" spans="2:47" s="1" customFormat="1" ht="22.9" customHeight="1">
      <c r="B95" s="33"/>
      <c r="C95" s="108" t="s">
        <v>165</v>
      </c>
      <c r="J95" s="67">
        <f>J127</f>
        <v>0</v>
      </c>
      <c r="L95" s="33"/>
      <c r="AU95" s="17" t="s">
        <v>166</v>
      </c>
    </row>
    <row r="96" spans="2:47" s="8" customFormat="1" ht="24.95" customHeight="1">
      <c r="B96" s="109"/>
      <c r="D96" s="110" t="s">
        <v>491</v>
      </c>
      <c r="E96" s="111"/>
      <c r="F96" s="111"/>
      <c r="G96" s="111"/>
      <c r="H96" s="111"/>
      <c r="I96" s="111"/>
      <c r="J96" s="112">
        <f>J128</f>
        <v>0</v>
      </c>
      <c r="L96" s="109"/>
    </row>
    <row r="97" spans="2:12" s="9" customFormat="1" ht="19.899999999999999" customHeight="1">
      <c r="B97" s="113"/>
      <c r="D97" s="114" t="s">
        <v>168</v>
      </c>
      <c r="E97" s="115"/>
      <c r="F97" s="115"/>
      <c r="G97" s="115"/>
      <c r="H97" s="115"/>
      <c r="I97" s="115"/>
      <c r="J97" s="116">
        <f>J129</f>
        <v>0</v>
      </c>
      <c r="L97" s="113"/>
    </row>
    <row r="98" spans="2:12" s="9" customFormat="1" ht="19.899999999999999" customHeight="1">
      <c r="B98" s="113"/>
      <c r="D98" s="114" t="s">
        <v>1156</v>
      </c>
      <c r="E98" s="115"/>
      <c r="F98" s="115"/>
      <c r="G98" s="115"/>
      <c r="H98" s="115"/>
      <c r="I98" s="115"/>
      <c r="J98" s="116">
        <f>J221</f>
        <v>0</v>
      </c>
      <c r="L98" s="113"/>
    </row>
    <row r="99" spans="2:12" s="9" customFormat="1" ht="19.899999999999999" customHeight="1">
      <c r="B99" s="113"/>
      <c r="D99" s="114" t="s">
        <v>1157</v>
      </c>
      <c r="E99" s="115"/>
      <c r="F99" s="115"/>
      <c r="G99" s="115"/>
      <c r="H99" s="115"/>
      <c r="I99" s="115"/>
      <c r="J99" s="116">
        <f>J278</f>
        <v>0</v>
      </c>
      <c r="L99" s="113"/>
    </row>
    <row r="100" spans="2:12" s="9" customFormat="1" ht="19.899999999999999" customHeight="1">
      <c r="B100" s="113"/>
      <c r="D100" s="114" t="s">
        <v>627</v>
      </c>
      <c r="E100" s="115"/>
      <c r="F100" s="115"/>
      <c r="G100" s="115"/>
      <c r="H100" s="115"/>
      <c r="I100" s="115"/>
      <c r="J100" s="116">
        <f>J290</f>
        <v>0</v>
      </c>
      <c r="L100" s="113"/>
    </row>
    <row r="101" spans="2:12" s="9" customFormat="1" ht="19.899999999999999" customHeight="1">
      <c r="B101" s="113"/>
      <c r="D101" s="114" t="s">
        <v>1158</v>
      </c>
      <c r="E101" s="115"/>
      <c r="F101" s="115"/>
      <c r="G101" s="115"/>
      <c r="H101" s="115"/>
      <c r="I101" s="115"/>
      <c r="J101" s="116">
        <f>J298</f>
        <v>0</v>
      </c>
      <c r="L101" s="113"/>
    </row>
    <row r="102" spans="2:12" s="9" customFormat="1" ht="19.899999999999999" customHeight="1">
      <c r="B102" s="113"/>
      <c r="D102" s="114" t="s">
        <v>1159</v>
      </c>
      <c r="E102" s="115"/>
      <c r="F102" s="115"/>
      <c r="G102" s="115"/>
      <c r="H102" s="115"/>
      <c r="I102" s="115"/>
      <c r="J102" s="116">
        <f>J309</f>
        <v>0</v>
      </c>
      <c r="L102" s="113"/>
    </row>
    <row r="103" spans="2:12" s="9" customFormat="1" ht="19.899999999999999" customHeight="1">
      <c r="B103" s="113"/>
      <c r="D103" s="114" t="s">
        <v>1160</v>
      </c>
      <c r="E103" s="115"/>
      <c r="F103" s="115"/>
      <c r="G103" s="115"/>
      <c r="H103" s="115"/>
      <c r="I103" s="115"/>
      <c r="J103" s="116">
        <f>J398</f>
        <v>0</v>
      </c>
      <c r="L103" s="113"/>
    </row>
    <row r="104" spans="2:12" s="9" customFormat="1" ht="19.899999999999999" customHeight="1">
      <c r="B104" s="113"/>
      <c r="D104" s="114" t="s">
        <v>1161</v>
      </c>
      <c r="E104" s="115"/>
      <c r="F104" s="115"/>
      <c r="G104" s="115"/>
      <c r="H104" s="115"/>
      <c r="I104" s="115"/>
      <c r="J104" s="116">
        <f>J457</f>
        <v>0</v>
      </c>
      <c r="L104" s="113"/>
    </row>
    <row r="105" spans="2:12" s="8" customFormat="1" ht="24.95" customHeight="1">
      <c r="B105" s="109"/>
      <c r="D105" s="110" t="s">
        <v>1162</v>
      </c>
      <c r="E105" s="111"/>
      <c r="F105" s="111"/>
      <c r="G105" s="111"/>
      <c r="H105" s="111"/>
      <c r="I105" s="111"/>
      <c r="J105" s="112">
        <f>J473</f>
        <v>0</v>
      </c>
      <c r="L105" s="109"/>
    </row>
    <row r="106" spans="2:12" s="9" customFormat="1" ht="19.899999999999999" customHeight="1">
      <c r="B106" s="113"/>
      <c r="D106" s="114" t="s">
        <v>1163</v>
      </c>
      <c r="E106" s="115"/>
      <c r="F106" s="115"/>
      <c r="G106" s="115"/>
      <c r="H106" s="115"/>
      <c r="I106" s="115"/>
      <c r="J106" s="116">
        <f>J474</f>
        <v>0</v>
      </c>
      <c r="L106" s="113"/>
    </row>
    <row r="107" spans="2:12" s="9" customFormat="1" ht="19.899999999999999" customHeight="1">
      <c r="B107" s="113"/>
      <c r="D107" s="114" t="s">
        <v>1164</v>
      </c>
      <c r="E107" s="115"/>
      <c r="F107" s="115"/>
      <c r="G107" s="115"/>
      <c r="H107" s="115"/>
      <c r="I107" s="115"/>
      <c r="J107" s="116">
        <f>J517</f>
        <v>0</v>
      </c>
      <c r="L107" s="113"/>
    </row>
    <row r="108" spans="2:12" s="1" customFormat="1" ht="21.75" customHeight="1">
      <c r="B108" s="33"/>
      <c r="L108" s="33"/>
    </row>
    <row r="109" spans="2:12" s="1" customFormat="1" ht="6.95" customHeight="1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3"/>
    </row>
    <row r="113" spans="2:63" s="1" customFormat="1" ht="6.95" customHeight="1"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33"/>
    </row>
    <row r="114" spans="2:63" s="1" customFormat="1" ht="24.95" customHeight="1">
      <c r="B114" s="33"/>
      <c r="C114" s="21" t="s">
        <v>169</v>
      </c>
      <c r="L114" s="33"/>
    </row>
    <row r="115" spans="2:63" s="1" customFormat="1" ht="6.95" customHeight="1">
      <c r="B115" s="33"/>
      <c r="L115" s="33"/>
    </row>
    <row r="116" spans="2:63" s="1" customFormat="1" ht="12" customHeight="1">
      <c r="B116" s="33"/>
      <c r="C116" s="27" t="s">
        <v>16</v>
      </c>
      <c r="L116" s="33"/>
    </row>
    <row r="117" spans="2:63" s="1" customFormat="1" ht="16.5" customHeight="1">
      <c r="B117" s="33"/>
      <c r="E117" s="245" t="str">
        <f>E7</f>
        <v>VEŘEJNÉ PROSTRANSTVÍ POD ŘEČKOVICKÝM HŘBITOVEM</v>
      </c>
      <c r="F117" s="246"/>
      <c r="G117" s="246"/>
      <c r="H117" s="246"/>
      <c r="L117" s="33"/>
    </row>
    <row r="118" spans="2:63" s="1" customFormat="1" ht="12" customHeight="1">
      <c r="B118" s="33"/>
      <c r="C118" s="27" t="s">
        <v>158</v>
      </c>
      <c r="L118" s="33"/>
    </row>
    <row r="119" spans="2:63" s="1" customFormat="1" ht="16.5" customHeight="1">
      <c r="B119" s="33"/>
      <c r="E119" s="208" t="str">
        <f>E9</f>
        <v>SO 03 - MOBILIÁŘ</v>
      </c>
      <c r="F119" s="247"/>
      <c r="G119" s="247"/>
      <c r="H119" s="247"/>
      <c r="L119" s="33"/>
    </row>
    <row r="120" spans="2:63" s="1" customFormat="1" ht="6.95" customHeight="1">
      <c r="B120" s="33"/>
      <c r="L120" s="33"/>
    </row>
    <row r="121" spans="2:63" s="1" customFormat="1" ht="12" customHeight="1">
      <c r="B121" s="33"/>
      <c r="C121" s="27" t="s">
        <v>22</v>
      </c>
      <c r="F121" s="25" t="str">
        <f>F12</f>
        <v>Brno - Řečkovice</v>
      </c>
      <c r="I121" s="27" t="s">
        <v>24</v>
      </c>
      <c r="J121" s="53" t="str">
        <f>IF(J12="","",J12)</f>
        <v>18. 8. 2023</v>
      </c>
      <c r="L121" s="33"/>
    </row>
    <row r="122" spans="2:63" s="1" customFormat="1" ht="6.95" customHeight="1">
      <c r="B122" s="33"/>
      <c r="L122" s="33"/>
    </row>
    <row r="123" spans="2:63" s="1" customFormat="1" ht="40.15" customHeight="1">
      <c r="B123" s="33"/>
      <c r="C123" s="27" t="s">
        <v>30</v>
      </c>
      <c r="F123" s="25" t="str">
        <f>E15</f>
        <v>Statutární město Brno, měst.č.Řečkovice-Mokrá hora</v>
      </c>
      <c r="I123" s="27" t="s">
        <v>38</v>
      </c>
      <c r="J123" s="31" t="str">
        <f>E21</f>
        <v>Ateliér zahradní a krajin.architektury Z.Sendler</v>
      </c>
      <c r="L123" s="33"/>
    </row>
    <row r="124" spans="2:63" s="1" customFormat="1" ht="15.2" customHeight="1">
      <c r="B124" s="33"/>
      <c r="C124" s="27" t="s">
        <v>36</v>
      </c>
      <c r="F124" s="25" t="str">
        <f>IF(E18="","",E18)</f>
        <v>Vyplň údaj</v>
      </c>
      <c r="I124" s="27" t="s">
        <v>43</v>
      </c>
      <c r="J124" s="31" t="str">
        <f>E24</f>
        <v xml:space="preserve"> </v>
      </c>
      <c r="L124" s="33"/>
    </row>
    <row r="125" spans="2:63" s="1" customFormat="1" ht="10.35" customHeight="1">
      <c r="B125" s="33"/>
      <c r="L125" s="33"/>
    </row>
    <row r="126" spans="2:63" s="10" customFormat="1" ht="29.25" customHeight="1">
      <c r="B126" s="117"/>
      <c r="C126" s="118" t="s">
        <v>170</v>
      </c>
      <c r="D126" s="119" t="s">
        <v>72</v>
      </c>
      <c r="E126" s="119" t="s">
        <v>68</v>
      </c>
      <c r="F126" s="119" t="s">
        <v>69</v>
      </c>
      <c r="G126" s="119" t="s">
        <v>171</v>
      </c>
      <c r="H126" s="119" t="s">
        <v>172</v>
      </c>
      <c r="I126" s="119" t="s">
        <v>173</v>
      </c>
      <c r="J126" s="119" t="s">
        <v>164</v>
      </c>
      <c r="K126" s="120" t="s">
        <v>174</v>
      </c>
      <c r="L126" s="117"/>
      <c r="M126" s="60" t="s">
        <v>1</v>
      </c>
      <c r="N126" s="61" t="s">
        <v>51</v>
      </c>
      <c r="O126" s="61" t="s">
        <v>175</v>
      </c>
      <c r="P126" s="61" t="s">
        <v>176</v>
      </c>
      <c r="Q126" s="61" t="s">
        <v>177</v>
      </c>
      <c r="R126" s="61" t="s">
        <v>178</v>
      </c>
      <c r="S126" s="61" t="s">
        <v>179</v>
      </c>
      <c r="T126" s="62" t="s">
        <v>180</v>
      </c>
    </row>
    <row r="127" spans="2:63" s="1" customFormat="1" ht="22.9" customHeight="1">
      <c r="B127" s="33"/>
      <c r="C127" s="65" t="s">
        <v>181</v>
      </c>
      <c r="J127" s="121">
        <f>BK127</f>
        <v>0</v>
      </c>
      <c r="L127" s="33"/>
      <c r="M127" s="63"/>
      <c r="N127" s="54"/>
      <c r="O127" s="54"/>
      <c r="P127" s="122">
        <f>P128+P473</f>
        <v>0</v>
      </c>
      <c r="Q127" s="54"/>
      <c r="R127" s="122">
        <f>R128+R473</f>
        <v>65.770901110000011</v>
      </c>
      <c r="S127" s="54"/>
      <c r="T127" s="123">
        <f>T128+T473</f>
        <v>2.556</v>
      </c>
      <c r="AT127" s="17" t="s">
        <v>86</v>
      </c>
      <c r="AU127" s="17" t="s">
        <v>166</v>
      </c>
      <c r="BK127" s="124">
        <f>BK128+BK473</f>
        <v>0</v>
      </c>
    </row>
    <row r="128" spans="2:63" s="11" customFormat="1" ht="25.9" customHeight="1">
      <c r="B128" s="125"/>
      <c r="D128" s="126" t="s">
        <v>86</v>
      </c>
      <c r="E128" s="127" t="s">
        <v>182</v>
      </c>
      <c r="F128" s="127" t="s">
        <v>494</v>
      </c>
      <c r="I128" s="128"/>
      <c r="J128" s="129">
        <f>BK128</f>
        <v>0</v>
      </c>
      <c r="L128" s="125"/>
      <c r="M128" s="130"/>
      <c r="P128" s="131">
        <f>P129+P221+P278+P290+P298+P309+P398+P457</f>
        <v>0</v>
      </c>
      <c r="R128" s="131">
        <f>R129+R221+R278+R290+R298+R309+R398+R457</f>
        <v>65.492076920000017</v>
      </c>
      <c r="T128" s="132">
        <f>T129+T221+T278+T290+T298+T309+T398+T457</f>
        <v>2.448</v>
      </c>
      <c r="AR128" s="126" t="s">
        <v>94</v>
      </c>
      <c r="AT128" s="133" t="s">
        <v>86</v>
      </c>
      <c r="AU128" s="133" t="s">
        <v>87</v>
      </c>
      <c r="AY128" s="126" t="s">
        <v>183</v>
      </c>
      <c r="BK128" s="134">
        <f>BK129+BK221+BK278+BK290+BK298+BK309+BK398+BK457</f>
        <v>0</v>
      </c>
    </row>
    <row r="129" spans="2:65" s="11" customFormat="1" ht="22.9" customHeight="1">
      <c r="B129" s="125"/>
      <c r="D129" s="126" t="s">
        <v>86</v>
      </c>
      <c r="E129" s="135" t="s">
        <v>94</v>
      </c>
      <c r="F129" s="135" t="s">
        <v>184</v>
      </c>
      <c r="I129" s="128"/>
      <c r="J129" s="136">
        <f>BK129</f>
        <v>0</v>
      </c>
      <c r="L129" s="125"/>
      <c r="M129" s="130"/>
      <c r="P129" s="131">
        <f>SUM(P130:P220)</f>
        <v>0</v>
      </c>
      <c r="R129" s="131">
        <f>SUM(R130:R220)</f>
        <v>0</v>
      </c>
      <c r="T129" s="132">
        <f>SUM(T130:T220)</f>
        <v>0.91500000000000004</v>
      </c>
      <c r="AR129" s="126" t="s">
        <v>94</v>
      </c>
      <c r="AT129" s="133" t="s">
        <v>86</v>
      </c>
      <c r="AU129" s="133" t="s">
        <v>94</v>
      </c>
      <c r="AY129" s="126" t="s">
        <v>183</v>
      </c>
      <c r="BK129" s="134">
        <f>SUM(BK130:BK220)</f>
        <v>0</v>
      </c>
    </row>
    <row r="130" spans="2:65" s="1" customFormat="1" ht="16.5" customHeight="1">
      <c r="B130" s="33"/>
      <c r="C130" s="137" t="s">
        <v>94</v>
      </c>
      <c r="D130" s="137" t="s">
        <v>185</v>
      </c>
      <c r="E130" s="138" t="s">
        <v>1165</v>
      </c>
      <c r="F130" s="139" t="s">
        <v>1166</v>
      </c>
      <c r="G130" s="140" t="s">
        <v>539</v>
      </c>
      <c r="H130" s="141">
        <v>3</v>
      </c>
      <c r="I130" s="142"/>
      <c r="J130" s="143">
        <f>ROUND(I130*H130,2)</f>
        <v>0</v>
      </c>
      <c r="K130" s="139" t="s">
        <v>705</v>
      </c>
      <c r="L130" s="33"/>
      <c r="M130" s="144" t="s">
        <v>1</v>
      </c>
      <c r="N130" s="145" t="s">
        <v>52</v>
      </c>
      <c r="P130" s="146">
        <f>O130*H130</f>
        <v>0</v>
      </c>
      <c r="Q130" s="146">
        <v>0</v>
      </c>
      <c r="R130" s="146">
        <f>Q130*H130</f>
        <v>0</v>
      </c>
      <c r="S130" s="146">
        <v>0.30499999999999999</v>
      </c>
      <c r="T130" s="147">
        <f>S130*H130</f>
        <v>0.91500000000000004</v>
      </c>
      <c r="AR130" s="148" t="s">
        <v>190</v>
      </c>
      <c r="AT130" s="148" t="s">
        <v>185</v>
      </c>
      <c r="AU130" s="148" t="s">
        <v>96</v>
      </c>
      <c r="AY130" s="17" t="s">
        <v>183</v>
      </c>
      <c r="BE130" s="149">
        <f>IF(N130="základní",J130,0)</f>
        <v>0</v>
      </c>
      <c r="BF130" s="149">
        <f>IF(N130="snížená",J130,0)</f>
        <v>0</v>
      </c>
      <c r="BG130" s="149">
        <f>IF(N130="zákl. přenesená",J130,0)</f>
        <v>0</v>
      </c>
      <c r="BH130" s="149">
        <f>IF(N130="sníž. přenesená",J130,0)</f>
        <v>0</v>
      </c>
      <c r="BI130" s="149">
        <f>IF(N130="nulová",J130,0)</f>
        <v>0</v>
      </c>
      <c r="BJ130" s="17" t="s">
        <v>94</v>
      </c>
      <c r="BK130" s="149">
        <f>ROUND(I130*H130,2)</f>
        <v>0</v>
      </c>
      <c r="BL130" s="17" t="s">
        <v>190</v>
      </c>
      <c r="BM130" s="148" t="s">
        <v>1167</v>
      </c>
    </row>
    <row r="131" spans="2:65" s="13" customFormat="1" ht="11.25">
      <c r="B131" s="158"/>
      <c r="D131" s="151" t="s">
        <v>192</v>
      </c>
      <c r="E131" s="159" t="s">
        <v>1</v>
      </c>
      <c r="F131" s="160" t="s">
        <v>1168</v>
      </c>
      <c r="H131" s="159" t="s">
        <v>1</v>
      </c>
      <c r="I131" s="161"/>
      <c r="L131" s="158"/>
      <c r="M131" s="162"/>
      <c r="T131" s="163"/>
      <c r="AT131" s="159" t="s">
        <v>192</v>
      </c>
      <c r="AU131" s="159" t="s">
        <v>96</v>
      </c>
      <c r="AV131" s="13" t="s">
        <v>94</v>
      </c>
      <c r="AW131" s="13" t="s">
        <v>42</v>
      </c>
      <c r="AX131" s="13" t="s">
        <v>87</v>
      </c>
      <c r="AY131" s="159" t="s">
        <v>183</v>
      </c>
    </row>
    <row r="132" spans="2:65" s="13" customFormat="1" ht="11.25">
      <c r="B132" s="158"/>
      <c r="D132" s="151" t="s">
        <v>192</v>
      </c>
      <c r="E132" s="159" t="s">
        <v>1</v>
      </c>
      <c r="F132" s="160" t="s">
        <v>1169</v>
      </c>
      <c r="H132" s="159" t="s">
        <v>1</v>
      </c>
      <c r="I132" s="161"/>
      <c r="L132" s="158"/>
      <c r="M132" s="162"/>
      <c r="T132" s="163"/>
      <c r="AT132" s="159" t="s">
        <v>192</v>
      </c>
      <c r="AU132" s="159" t="s">
        <v>96</v>
      </c>
      <c r="AV132" s="13" t="s">
        <v>94</v>
      </c>
      <c r="AW132" s="13" t="s">
        <v>42</v>
      </c>
      <c r="AX132" s="13" t="s">
        <v>87</v>
      </c>
      <c r="AY132" s="159" t="s">
        <v>183</v>
      </c>
    </row>
    <row r="133" spans="2:65" s="13" customFormat="1" ht="11.25">
      <c r="B133" s="158"/>
      <c r="D133" s="151" t="s">
        <v>192</v>
      </c>
      <c r="E133" s="159" t="s">
        <v>1</v>
      </c>
      <c r="F133" s="160" t="s">
        <v>1170</v>
      </c>
      <c r="H133" s="159" t="s">
        <v>1</v>
      </c>
      <c r="I133" s="161"/>
      <c r="L133" s="158"/>
      <c r="M133" s="162"/>
      <c r="T133" s="163"/>
      <c r="AT133" s="159" t="s">
        <v>192</v>
      </c>
      <c r="AU133" s="159" t="s">
        <v>96</v>
      </c>
      <c r="AV133" s="13" t="s">
        <v>94</v>
      </c>
      <c r="AW133" s="13" t="s">
        <v>42</v>
      </c>
      <c r="AX133" s="13" t="s">
        <v>87</v>
      </c>
      <c r="AY133" s="159" t="s">
        <v>183</v>
      </c>
    </row>
    <row r="134" spans="2:65" s="13" customFormat="1" ht="11.25">
      <c r="B134" s="158"/>
      <c r="D134" s="151" t="s">
        <v>192</v>
      </c>
      <c r="E134" s="159" t="s">
        <v>1</v>
      </c>
      <c r="F134" s="160" t="s">
        <v>1171</v>
      </c>
      <c r="H134" s="159" t="s">
        <v>1</v>
      </c>
      <c r="I134" s="161"/>
      <c r="L134" s="158"/>
      <c r="M134" s="162"/>
      <c r="T134" s="163"/>
      <c r="AT134" s="159" t="s">
        <v>192</v>
      </c>
      <c r="AU134" s="159" t="s">
        <v>96</v>
      </c>
      <c r="AV134" s="13" t="s">
        <v>94</v>
      </c>
      <c r="AW134" s="13" t="s">
        <v>42</v>
      </c>
      <c r="AX134" s="13" t="s">
        <v>87</v>
      </c>
      <c r="AY134" s="159" t="s">
        <v>183</v>
      </c>
    </row>
    <row r="135" spans="2:65" s="13" customFormat="1" ht="11.25">
      <c r="B135" s="158"/>
      <c r="D135" s="151" t="s">
        <v>192</v>
      </c>
      <c r="E135" s="159" t="s">
        <v>1</v>
      </c>
      <c r="F135" s="160" t="s">
        <v>1172</v>
      </c>
      <c r="H135" s="159" t="s">
        <v>1</v>
      </c>
      <c r="I135" s="161"/>
      <c r="L135" s="158"/>
      <c r="M135" s="162"/>
      <c r="T135" s="163"/>
      <c r="AT135" s="159" t="s">
        <v>192</v>
      </c>
      <c r="AU135" s="159" t="s">
        <v>96</v>
      </c>
      <c r="AV135" s="13" t="s">
        <v>94</v>
      </c>
      <c r="AW135" s="13" t="s">
        <v>42</v>
      </c>
      <c r="AX135" s="13" t="s">
        <v>87</v>
      </c>
      <c r="AY135" s="159" t="s">
        <v>183</v>
      </c>
    </row>
    <row r="136" spans="2:65" s="13" customFormat="1" ht="11.25">
      <c r="B136" s="158"/>
      <c r="D136" s="151" t="s">
        <v>192</v>
      </c>
      <c r="E136" s="159" t="s">
        <v>1</v>
      </c>
      <c r="F136" s="160" t="s">
        <v>1173</v>
      </c>
      <c r="H136" s="159" t="s">
        <v>1</v>
      </c>
      <c r="I136" s="161"/>
      <c r="L136" s="158"/>
      <c r="M136" s="162"/>
      <c r="T136" s="163"/>
      <c r="AT136" s="159" t="s">
        <v>192</v>
      </c>
      <c r="AU136" s="159" t="s">
        <v>96</v>
      </c>
      <c r="AV136" s="13" t="s">
        <v>94</v>
      </c>
      <c r="AW136" s="13" t="s">
        <v>42</v>
      </c>
      <c r="AX136" s="13" t="s">
        <v>87</v>
      </c>
      <c r="AY136" s="159" t="s">
        <v>183</v>
      </c>
    </row>
    <row r="137" spans="2:65" s="14" customFormat="1" ht="11.25">
      <c r="B137" s="164"/>
      <c r="D137" s="151" t="s">
        <v>192</v>
      </c>
      <c r="E137" s="165" t="s">
        <v>1</v>
      </c>
      <c r="F137" s="166" t="s">
        <v>1174</v>
      </c>
      <c r="H137" s="167">
        <v>0</v>
      </c>
      <c r="I137" s="168"/>
      <c r="L137" s="164"/>
      <c r="M137" s="169"/>
      <c r="T137" s="170"/>
      <c r="AT137" s="165" t="s">
        <v>192</v>
      </c>
      <c r="AU137" s="165" t="s">
        <v>96</v>
      </c>
      <c r="AV137" s="14" t="s">
        <v>203</v>
      </c>
      <c r="AW137" s="14" t="s">
        <v>42</v>
      </c>
      <c r="AX137" s="14" t="s">
        <v>87</v>
      </c>
      <c r="AY137" s="165" t="s">
        <v>183</v>
      </c>
    </row>
    <row r="138" spans="2:65" s="12" customFormat="1" ht="11.25">
      <c r="B138" s="150"/>
      <c r="D138" s="151" t="s">
        <v>192</v>
      </c>
      <c r="E138" s="152" t="s">
        <v>1</v>
      </c>
      <c r="F138" s="153" t="s">
        <v>1175</v>
      </c>
      <c r="H138" s="154">
        <v>3</v>
      </c>
      <c r="I138" s="155"/>
      <c r="L138" s="150"/>
      <c r="M138" s="156"/>
      <c r="T138" s="157"/>
      <c r="AT138" s="152" t="s">
        <v>192</v>
      </c>
      <c r="AU138" s="152" t="s">
        <v>96</v>
      </c>
      <c r="AV138" s="12" t="s">
        <v>96</v>
      </c>
      <c r="AW138" s="12" t="s">
        <v>42</v>
      </c>
      <c r="AX138" s="12" t="s">
        <v>87</v>
      </c>
      <c r="AY138" s="152" t="s">
        <v>183</v>
      </c>
    </row>
    <row r="139" spans="2:65" s="15" customFormat="1" ht="11.25">
      <c r="B139" s="190"/>
      <c r="D139" s="151" t="s">
        <v>192</v>
      </c>
      <c r="E139" s="191" t="s">
        <v>1</v>
      </c>
      <c r="F139" s="192" t="s">
        <v>636</v>
      </c>
      <c r="H139" s="193">
        <v>3</v>
      </c>
      <c r="I139" s="194"/>
      <c r="L139" s="190"/>
      <c r="M139" s="195"/>
      <c r="T139" s="196"/>
      <c r="AT139" s="191" t="s">
        <v>192</v>
      </c>
      <c r="AU139" s="191" t="s">
        <v>96</v>
      </c>
      <c r="AV139" s="15" t="s">
        <v>190</v>
      </c>
      <c r="AW139" s="15" t="s">
        <v>42</v>
      </c>
      <c r="AX139" s="15" t="s">
        <v>94</v>
      </c>
      <c r="AY139" s="191" t="s">
        <v>183</v>
      </c>
    </row>
    <row r="140" spans="2:65" s="1" customFormat="1" ht="21.75" customHeight="1">
      <c r="B140" s="33"/>
      <c r="C140" s="137" t="s">
        <v>96</v>
      </c>
      <c r="D140" s="137" t="s">
        <v>185</v>
      </c>
      <c r="E140" s="138" t="s">
        <v>1176</v>
      </c>
      <c r="F140" s="139" t="s">
        <v>1177</v>
      </c>
      <c r="G140" s="140" t="s">
        <v>514</v>
      </c>
      <c r="H140" s="141">
        <v>5.56</v>
      </c>
      <c r="I140" s="142"/>
      <c r="J140" s="143">
        <f>ROUND(I140*H140,2)</f>
        <v>0</v>
      </c>
      <c r="K140" s="139" t="s">
        <v>189</v>
      </c>
      <c r="L140" s="33"/>
      <c r="M140" s="144" t="s">
        <v>1</v>
      </c>
      <c r="N140" s="145" t="s">
        <v>52</v>
      </c>
      <c r="P140" s="146">
        <f>O140*H140</f>
        <v>0</v>
      </c>
      <c r="Q140" s="146">
        <v>0</v>
      </c>
      <c r="R140" s="146">
        <f>Q140*H140</f>
        <v>0</v>
      </c>
      <c r="S140" s="146">
        <v>0</v>
      </c>
      <c r="T140" s="147">
        <f>S140*H140</f>
        <v>0</v>
      </c>
      <c r="AR140" s="148" t="s">
        <v>190</v>
      </c>
      <c r="AT140" s="148" t="s">
        <v>185</v>
      </c>
      <c r="AU140" s="148" t="s">
        <v>96</v>
      </c>
      <c r="AY140" s="17" t="s">
        <v>183</v>
      </c>
      <c r="BE140" s="149">
        <f>IF(N140="základní",J140,0)</f>
        <v>0</v>
      </c>
      <c r="BF140" s="149">
        <f>IF(N140="snížená",J140,0)</f>
        <v>0</v>
      </c>
      <c r="BG140" s="149">
        <f>IF(N140="zákl. přenesená",J140,0)</f>
        <v>0</v>
      </c>
      <c r="BH140" s="149">
        <f>IF(N140="sníž. přenesená",J140,0)</f>
        <v>0</v>
      </c>
      <c r="BI140" s="149">
        <f>IF(N140="nulová",J140,0)</f>
        <v>0</v>
      </c>
      <c r="BJ140" s="17" t="s">
        <v>94</v>
      </c>
      <c r="BK140" s="149">
        <f>ROUND(I140*H140,2)</f>
        <v>0</v>
      </c>
      <c r="BL140" s="17" t="s">
        <v>190</v>
      </c>
      <c r="BM140" s="148" t="s">
        <v>1178</v>
      </c>
    </row>
    <row r="141" spans="2:65" s="13" customFormat="1" ht="11.25">
      <c r="B141" s="158"/>
      <c r="D141" s="151" t="s">
        <v>192</v>
      </c>
      <c r="E141" s="159" t="s">
        <v>1</v>
      </c>
      <c r="F141" s="160" t="s">
        <v>1179</v>
      </c>
      <c r="H141" s="159" t="s">
        <v>1</v>
      </c>
      <c r="I141" s="161"/>
      <c r="L141" s="158"/>
      <c r="M141" s="162"/>
      <c r="T141" s="163"/>
      <c r="AT141" s="159" t="s">
        <v>192</v>
      </c>
      <c r="AU141" s="159" t="s">
        <v>96</v>
      </c>
      <c r="AV141" s="13" t="s">
        <v>94</v>
      </c>
      <c r="AW141" s="13" t="s">
        <v>42</v>
      </c>
      <c r="AX141" s="13" t="s">
        <v>87</v>
      </c>
      <c r="AY141" s="159" t="s">
        <v>183</v>
      </c>
    </row>
    <row r="142" spans="2:65" s="13" customFormat="1" ht="11.25">
      <c r="B142" s="158"/>
      <c r="D142" s="151" t="s">
        <v>192</v>
      </c>
      <c r="E142" s="159" t="s">
        <v>1</v>
      </c>
      <c r="F142" s="160" t="s">
        <v>1180</v>
      </c>
      <c r="H142" s="159" t="s">
        <v>1</v>
      </c>
      <c r="I142" s="161"/>
      <c r="L142" s="158"/>
      <c r="M142" s="162"/>
      <c r="T142" s="163"/>
      <c r="AT142" s="159" t="s">
        <v>192</v>
      </c>
      <c r="AU142" s="159" t="s">
        <v>96</v>
      </c>
      <c r="AV142" s="13" t="s">
        <v>94</v>
      </c>
      <c r="AW142" s="13" t="s">
        <v>42</v>
      </c>
      <c r="AX142" s="13" t="s">
        <v>87</v>
      </c>
      <c r="AY142" s="159" t="s">
        <v>183</v>
      </c>
    </row>
    <row r="143" spans="2:65" s="13" customFormat="1" ht="11.25">
      <c r="B143" s="158"/>
      <c r="D143" s="151" t="s">
        <v>192</v>
      </c>
      <c r="E143" s="159" t="s">
        <v>1</v>
      </c>
      <c r="F143" s="160" t="s">
        <v>1181</v>
      </c>
      <c r="H143" s="159" t="s">
        <v>1</v>
      </c>
      <c r="I143" s="161"/>
      <c r="L143" s="158"/>
      <c r="M143" s="162"/>
      <c r="T143" s="163"/>
      <c r="AT143" s="159" t="s">
        <v>192</v>
      </c>
      <c r="AU143" s="159" t="s">
        <v>96</v>
      </c>
      <c r="AV143" s="13" t="s">
        <v>94</v>
      </c>
      <c r="AW143" s="13" t="s">
        <v>42</v>
      </c>
      <c r="AX143" s="13" t="s">
        <v>87</v>
      </c>
      <c r="AY143" s="159" t="s">
        <v>183</v>
      </c>
    </row>
    <row r="144" spans="2:65" s="12" customFormat="1" ht="11.25">
      <c r="B144" s="150"/>
      <c r="D144" s="151" t="s">
        <v>192</v>
      </c>
      <c r="E144" s="152" t="s">
        <v>1</v>
      </c>
      <c r="F144" s="153" t="s">
        <v>1182</v>
      </c>
      <c r="H144" s="154">
        <v>3.64</v>
      </c>
      <c r="I144" s="155"/>
      <c r="L144" s="150"/>
      <c r="M144" s="156"/>
      <c r="T144" s="157"/>
      <c r="AT144" s="152" t="s">
        <v>192</v>
      </c>
      <c r="AU144" s="152" t="s">
        <v>96</v>
      </c>
      <c r="AV144" s="12" t="s">
        <v>96</v>
      </c>
      <c r="AW144" s="12" t="s">
        <v>42</v>
      </c>
      <c r="AX144" s="12" t="s">
        <v>87</v>
      </c>
      <c r="AY144" s="152" t="s">
        <v>183</v>
      </c>
    </row>
    <row r="145" spans="2:65" s="14" customFormat="1" ht="11.25">
      <c r="B145" s="164"/>
      <c r="D145" s="151" t="s">
        <v>192</v>
      </c>
      <c r="E145" s="165" t="s">
        <v>1</v>
      </c>
      <c r="F145" s="166" t="s">
        <v>1183</v>
      </c>
      <c r="H145" s="167">
        <v>3.64</v>
      </c>
      <c r="I145" s="168"/>
      <c r="L145" s="164"/>
      <c r="M145" s="169"/>
      <c r="T145" s="170"/>
      <c r="AT145" s="165" t="s">
        <v>192</v>
      </c>
      <c r="AU145" s="165" t="s">
        <v>96</v>
      </c>
      <c r="AV145" s="14" t="s">
        <v>203</v>
      </c>
      <c r="AW145" s="14" t="s">
        <v>42</v>
      </c>
      <c r="AX145" s="14" t="s">
        <v>87</v>
      </c>
      <c r="AY145" s="165" t="s">
        <v>183</v>
      </c>
    </row>
    <row r="146" spans="2:65" s="13" customFormat="1" ht="11.25">
      <c r="B146" s="158"/>
      <c r="D146" s="151" t="s">
        <v>192</v>
      </c>
      <c r="E146" s="159" t="s">
        <v>1</v>
      </c>
      <c r="F146" s="160" t="s">
        <v>1184</v>
      </c>
      <c r="H146" s="159" t="s">
        <v>1</v>
      </c>
      <c r="I146" s="161"/>
      <c r="L146" s="158"/>
      <c r="M146" s="162"/>
      <c r="T146" s="163"/>
      <c r="AT146" s="159" t="s">
        <v>192</v>
      </c>
      <c r="AU146" s="159" t="s">
        <v>96</v>
      </c>
      <c r="AV146" s="13" t="s">
        <v>94</v>
      </c>
      <c r="AW146" s="13" t="s">
        <v>42</v>
      </c>
      <c r="AX146" s="13" t="s">
        <v>87</v>
      </c>
      <c r="AY146" s="159" t="s">
        <v>183</v>
      </c>
    </row>
    <row r="147" spans="2:65" s="13" customFormat="1" ht="11.25">
      <c r="B147" s="158"/>
      <c r="D147" s="151" t="s">
        <v>192</v>
      </c>
      <c r="E147" s="159" t="s">
        <v>1</v>
      </c>
      <c r="F147" s="160" t="s">
        <v>1185</v>
      </c>
      <c r="H147" s="159" t="s">
        <v>1</v>
      </c>
      <c r="I147" s="161"/>
      <c r="L147" s="158"/>
      <c r="M147" s="162"/>
      <c r="T147" s="163"/>
      <c r="AT147" s="159" t="s">
        <v>192</v>
      </c>
      <c r="AU147" s="159" t="s">
        <v>96</v>
      </c>
      <c r="AV147" s="13" t="s">
        <v>94</v>
      </c>
      <c r="AW147" s="13" t="s">
        <v>42</v>
      </c>
      <c r="AX147" s="13" t="s">
        <v>87</v>
      </c>
      <c r="AY147" s="159" t="s">
        <v>183</v>
      </c>
    </row>
    <row r="148" spans="2:65" s="12" customFormat="1" ht="11.25">
      <c r="B148" s="150"/>
      <c r="D148" s="151" t="s">
        <v>192</v>
      </c>
      <c r="E148" s="152" t="s">
        <v>1</v>
      </c>
      <c r="F148" s="153" t="s">
        <v>1186</v>
      </c>
      <c r="H148" s="154">
        <v>1.92</v>
      </c>
      <c r="I148" s="155"/>
      <c r="L148" s="150"/>
      <c r="M148" s="156"/>
      <c r="T148" s="157"/>
      <c r="AT148" s="152" t="s">
        <v>192</v>
      </c>
      <c r="AU148" s="152" t="s">
        <v>96</v>
      </c>
      <c r="AV148" s="12" t="s">
        <v>96</v>
      </c>
      <c r="AW148" s="12" t="s">
        <v>42</v>
      </c>
      <c r="AX148" s="12" t="s">
        <v>87</v>
      </c>
      <c r="AY148" s="152" t="s">
        <v>183</v>
      </c>
    </row>
    <row r="149" spans="2:65" s="14" customFormat="1" ht="11.25">
      <c r="B149" s="164"/>
      <c r="D149" s="151" t="s">
        <v>192</v>
      </c>
      <c r="E149" s="165" t="s">
        <v>1</v>
      </c>
      <c r="F149" s="166" t="s">
        <v>1187</v>
      </c>
      <c r="H149" s="167">
        <v>1.92</v>
      </c>
      <c r="I149" s="168"/>
      <c r="L149" s="164"/>
      <c r="M149" s="169"/>
      <c r="T149" s="170"/>
      <c r="AT149" s="165" t="s">
        <v>192</v>
      </c>
      <c r="AU149" s="165" t="s">
        <v>96</v>
      </c>
      <c r="AV149" s="14" t="s">
        <v>203</v>
      </c>
      <c r="AW149" s="14" t="s">
        <v>42</v>
      </c>
      <c r="AX149" s="14" t="s">
        <v>87</v>
      </c>
      <c r="AY149" s="165" t="s">
        <v>183</v>
      </c>
    </row>
    <row r="150" spans="2:65" s="15" customFormat="1" ht="11.25">
      <c r="B150" s="190"/>
      <c r="D150" s="151" t="s">
        <v>192</v>
      </c>
      <c r="E150" s="191" t="s">
        <v>1142</v>
      </c>
      <c r="F150" s="192" t="s">
        <v>636</v>
      </c>
      <c r="H150" s="193">
        <v>5.56</v>
      </c>
      <c r="I150" s="194"/>
      <c r="L150" s="190"/>
      <c r="M150" s="195"/>
      <c r="T150" s="196"/>
      <c r="AT150" s="191" t="s">
        <v>192</v>
      </c>
      <c r="AU150" s="191" t="s">
        <v>96</v>
      </c>
      <c r="AV150" s="15" t="s">
        <v>190</v>
      </c>
      <c r="AW150" s="15" t="s">
        <v>42</v>
      </c>
      <c r="AX150" s="15" t="s">
        <v>94</v>
      </c>
      <c r="AY150" s="191" t="s">
        <v>183</v>
      </c>
    </row>
    <row r="151" spans="2:65" s="1" customFormat="1" ht="16.5" customHeight="1">
      <c r="B151" s="33"/>
      <c r="C151" s="137" t="s">
        <v>203</v>
      </c>
      <c r="D151" s="137" t="s">
        <v>185</v>
      </c>
      <c r="E151" s="138" t="s">
        <v>1188</v>
      </c>
      <c r="F151" s="139" t="s">
        <v>1189</v>
      </c>
      <c r="G151" s="140" t="s">
        <v>514</v>
      </c>
      <c r="H151" s="141">
        <v>6.0880000000000001</v>
      </c>
      <c r="I151" s="142"/>
      <c r="J151" s="143">
        <f>ROUND(I151*H151,2)</f>
        <v>0</v>
      </c>
      <c r="K151" s="139" t="s">
        <v>189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190</v>
      </c>
      <c r="AT151" s="148" t="s">
        <v>185</v>
      </c>
      <c r="AU151" s="148" t="s">
        <v>96</v>
      </c>
      <c r="AY151" s="17" t="s">
        <v>183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190</v>
      </c>
      <c r="BM151" s="148" t="s">
        <v>1190</v>
      </c>
    </row>
    <row r="152" spans="2:65" s="13" customFormat="1" ht="11.25">
      <c r="B152" s="158"/>
      <c r="D152" s="151" t="s">
        <v>192</v>
      </c>
      <c r="E152" s="159" t="s">
        <v>1</v>
      </c>
      <c r="F152" s="160" t="s">
        <v>1191</v>
      </c>
      <c r="H152" s="159" t="s">
        <v>1</v>
      </c>
      <c r="I152" s="161"/>
      <c r="L152" s="158"/>
      <c r="M152" s="162"/>
      <c r="T152" s="163"/>
      <c r="AT152" s="159" t="s">
        <v>192</v>
      </c>
      <c r="AU152" s="159" t="s">
        <v>96</v>
      </c>
      <c r="AV152" s="13" t="s">
        <v>94</v>
      </c>
      <c r="AW152" s="13" t="s">
        <v>42</v>
      </c>
      <c r="AX152" s="13" t="s">
        <v>87</v>
      </c>
      <c r="AY152" s="159" t="s">
        <v>183</v>
      </c>
    </row>
    <row r="153" spans="2:65" s="13" customFormat="1" ht="11.25">
      <c r="B153" s="158"/>
      <c r="D153" s="151" t="s">
        <v>192</v>
      </c>
      <c r="E153" s="159" t="s">
        <v>1</v>
      </c>
      <c r="F153" s="160" t="s">
        <v>1192</v>
      </c>
      <c r="H153" s="159" t="s">
        <v>1</v>
      </c>
      <c r="I153" s="161"/>
      <c r="L153" s="158"/>
      <c r="M153" s="162"/>
      <c r="T153" s="163"/>
      <c r="AT153" s="159" t="s">
        <v>192</v>
      </c>
      <c r="AU153" s="159" t="s">
        <v>96</v>
      </c>
      <c r="AV153" s="13" t="s">
        <v>94</v>
      </c>
      <c r="AW153" s="13" t="s">
        <v>42</v>
      </c>
      <c r="AX153" s="13" t="s">
        <v>87</v>
      </c>
      <c r="AY153" s="159" t="s">
        <v>183</v>
      </c>
    </row>
    <row r="154" spans="2:65" s="13" customFormat="1" ht="11.25">
      <c r="B154" s="158"/>
      <c r="D154" s="151" t="s">
        <v>192</v>
      </c>
      <c r="E154" s="159" t="s">
        <v>1</v>
      </c>
      <c r="F154" s="160" t="s">
        <v>1193</v>
      </c>
      <c r="H154" s="159" t="s">
        <v>1</v>
      </c>
      <c r="I154" s="161"/>
      <c r="L154" s="158"/>
      <c r="M154" s="162"/>
      <c r="T154" s="163"/>
      <c r="AT154" s="159" t="s">
        <v>192</v>
      </c>
      <c r="AU154" s="159" t="s">
        <v>96</v>
      </c>
      <c r="AV154" s="13" t="s">
        <v>94</v>
      </c>
      <c r="AW154" s="13" t="s">
        <v>42</v>
      </c>
      <c r="AX154" s="13" t="s">
        <v>87</v>
      </c>
      <c r="AY154" s="159" t="s">
        <v>183</v>
      </c>
    </row>
    <row r="155" spans="2:65" s="12" customFormat="1" ht="11.25">
      <c r="B155" s="150"/>
      <c r="D155" s="151" t="s">
        <v>192</v>
      </c>
      <c r="E155" s="152" t="s">
        <v>1</v>
      </c>
      <c r="F155" s="153" t="s">
        <v>1194</v>
      </c>
      <c r="H155" s="154">
        <v>3.84</v>
      </c>
      <c r="I155" s="155"/>
      <c r="L155" s="150"/>
      <c r="M155" s="156"/>
      <c r="T155" s="157"/>
      <c r="AT155" s="152" t="s">
        <v>192</v>
      </c>
      <c r="AU155" s="152" t="s">
        <v>96</v>
      </c>
      <c r="AV155" s="12" t="s">
        <v>96</v>
      </c>
      <c r="AW155" s="12" t="s">
        <v>42</v>
      </c>
      <c r="AX155" s="12" t="s">
        <v>87</v>
      </c>
      <c r="AY155" s="152" t="s">
        <v>183</v>
      </c>
    </row>
    <row r="156" spans="2:65" s="14" customFormat="1" ht="11.25">
      <c r="B156" s="164"/>
      <c r="D156" s="151" t="s">
        <v>192</v>
      </c>
      <c r="E156" s="165" t="s">
        <v>1</v>
      </c>
      <c r="F156" s="166" t="s">
        <v>1195</v>
      </c>
      <c r="H156" s="167">
        <v>3.84</v>
      </c>
      <c r="I156" s="168"/>
      <c r="L156" s="164"/>
      <c r="M156" s="169"/>
      <c r="T156" s="170"/>
      <c r="AT156" s="165" t="s">
        <v>192</v>
      </c>
      <c r="AU156" s="165" t="s">
        <v>96</v>
      </c>
      <c r="AV156" s="14" t="s">
        <v>203</v>
      </c>
      <c r="AW156" s="14" t="s">
        <v>42</v>
      </c>
      <c r="AX156" s="14" t="s">
        <v>87</v>
      </c>
      <c r="AY156" s="165" t="s">
        <v>183</v>
      </c>
    </row>
    <row r="157" spans="2:65" s="13" customFormat="1" ht="11.25">
      <c r="B157" s="158"/>
      <c r="D157" s="151" t="s">
        <v>192</v>
      </c>
      <c r="E157" s="159" t="s">
        <v>1</v>
      </c>
      <c r="F157" s="160" t="s">
        <v>1180</v>
      </c>
      <c r="H157" s="159" t="s">
        <v>1</v>
      </c>
      <c r="I157" s="161"/>
      <c r="L157" s="158"/>
      <c r="M157" s="162"/>
      <c r="T157" s="163"/>
      <c r="AT157" s="159" t="s">
        <v>192</v>
      </c>
      <c r="AU157" s="159" t="s">
        <v>96</v>
      </c>
      <c r="AV157" s="13" t="s">
        <v>94</v>
      </c>
      <c r="AW157" s="13" t="s">
        <v>42</v>
      </c>
      <c r="AX157" s="13" t="s">
        <v>87</v>
      </c>
      <c r="AY157" s="159" t="s">
        <v>183</v>
      </c>
    </row>
    <row r="158" spans="2:65" s="13" customFormat="1" ht="11.25">
      <c r="B158" s="158"/>
      <c r="D158" s="151" t="s">
        <v>192</v>
      </c>
      <c r="E158" s="159" t="s">
        <v>1</v>
      </c>
      <c r="F158" s="160" t="s">
        <v>1196</v>
      </c>
      <c r="H158" s="159" t="s">
        <v>1</v>
      </c>
      <c r="I158" s="161"/>
      <c r="L158" s="158"/>
      <c r="M158" s="162"/>
      <c r="T158" s="163"/>
      <c r="AT158" s="159" t="s">
        <v>192</v>
      </c>
      <c r="AU158" s="159" t="s">
        <v>96</v>
      </c>
      <c r="AV158" s="13" t="s">
        <v>94</v>
      </c>
      <c r="AW158" s="13" t="s">
        <v>42</v>
      </c>
      <c r="AX158" s="13" t="s">
        <v>87</v>
      </c>
      <c r="AY158" s="159" t="s">
        <v>183</v>
      </c>
    </row>
    <row r="159" spans="2:65" s="12" customFormat="1" ht="11.25">
      <c r="B159" s="150"/>
      <c r="D159" s="151" t="s">
        <v>192</v>
      </c>
      <c r="E159" s="152" t="s">
        <v>1</v>
      </c>
      <c r="F159" s="153" t="s">
        <v>1197</v>
      </c>
      <c r="H159" s="154">
        <v>0.88200000000000001</v>
      </c>
      <c r="I159" s="155"/>
      <c r="L159" s="150"/>
      <c r="M159" s="156"/>
      <c r="T159" s="157"/>
      <c r="AT159" s="152" t="s">
        <v>192</v>
      </c>
      <c r="AU159" s="152" t="s">
        <v>96</v>
      </c>
      <c r="AV159" s="12" t="s">
        <v>96</v>
      </c>
      <c r="AW159" s="12" t="s">
        <v>42</v>
      </c>
      <c r="AX159" s="12" t="s">
        <v>87</v>
      </c>
      <c r="AY159" s="152" t="s">
        <v>183</v>
      </c>
    </row>
    <row r="160" spans="2:65" s="14" customFormat="1" ht="11.25">
      <c r="B160" s="164"/>
      <c r="D160" s="151" t="s">
        <v>192</v>
      </c>
      <c r="E160" s="165" t="s">
        <v>1</v>
      </c>
      <c r="F160" s="166" t="s">
        <v>1198</v>
      </c>
      <c r="H160" s="167">
        <v>0.88200000000000001</v>
      </c>
      <c r="I160" s="168"/>
      <c r="L160" s="164"/>
      <c r="M160" s="169"/>
      <c r="T160" s="170"/>
      <c r="AT160" s="165" t="s">
        <v>192</v>
      </c>
      <c r="AU160" s="165" t="s">
        <v>96</v>
      </c>
      <c r="AV160" s="14" t="s">
        <v>203</v>
      </c>
      <c r="AW160" s="14" t="s">
        <v>42</v>
      </c>
      <c r="AX160" s="14" t="s">
        <v>87</v>
      </c>
      <c r="AY160" s="165" t="s">
        <v>183</v>
      </c>
    </row>
    <row r="161" spans="2:65" s="13" customFormat="1" ht="11.25">
      <c r="B161" s="158"/>
      <c r="D161" s="151" t="s">
        <v>192</v>
      </c>
      <c r="E161" s="159" t="s">
        <v>1</v>
      </c>
      <c r="F161" s="160" t="s">
        <v>1199</v>
      </c>
      <c r="H161" s="159" t="s">
        <v>1</v>
      </c>
      <c r="I161" s="161"/>
      <c r="L161" s="158"/>
      <c r="M161" s="162"/>
      <c r="T161" s="163"/>
      <c r="AT161" s="159" t="s">
        <v>192</v>
      </c>
      <c r="AU161" s="159" t="s">
        <v>96</v>
      </c>
      <c r="AV161" s="13" t="s">
        <v>94</v>
      </c>
      <c r="AW161" s="13" t="s">
        <v>42</v>
      </c>
      <c r="AX161" s="13" t="s">
        <v>87</v>
      </c>
      <c r="AY161" s="159" t="s">
        <v>183</v>
      </c>
    </row>
    <row r="162" spans="2:65" s="13" customFormat="1" ht="11.25">
      <c r="B162" s="158"/>
      <c r="D162" s="151" t="s">
        <v>192</v>
      </c>
      <c r="E162" s="159" t="s">
        <v>1</v>
      </c>
      <c r="F162" s="160" t="s">
        <v>1200</v>
      </c>
      <c r="H162" s="159" t="s">
        <v>1</v>
      </c>
      <c r="I162" s="161"/>
      <c r="L162" s="158"/>
      <c r="M162" s="162"/>
      <c r="T162" s="163"/>
      <c r="AT162" s="159" t="s">
        <v>192</v>
      </c>
      <c r="AU162" s="159" t="s">
        <v>96</v>
      </c>
      <c r="AV162" s="13" t="s">
        <v>94</v>
      </c>
      <c r="AW162" s="13" t="s">
        <v>42</v>
      </c>
      <c r="AX162" s="13" t="s">
        <v>87</v>
      </c>
      <c r="AY162" s="159" t="s">
        <v>183</v>
      </c>
    </row>
    <row r="163" spans="2:65" s="12" customFormat="1" ht="11.25">
      <c r="B163" s="150"/>
      <c r="D163" s="151" t="s">
        <v>192</v>
      </c>
      <c r="E163" s="152" t="s">
        <v>1</v>
      </c>
      <c r="F163" s="153" t="s">
        <v>1201</v>
      </c>
      <c r="H163" s="154">
        <v>0.57599999999999996</v>
      </c>
      <c r="I163" s="155"/>
      <c r="L163" s="150"/>
      <c r="M163" s="156"/>
      <c r="T163" s="157"/>
      <c r="AT163" s="152" t="s">
        <v>192</v>
      </c>
      <c r="AU163" s="152" t="s">
        <v>96</v>
      </c>
      <c r="AV163" s="12" t="s">
        <v>96</v>
      </c>
      <c r="AW163" s="12" t="s">
        <v>42</v>
      </c>
      <c r="AX163" s="12" t="s">
        <v>87</v>
      </c>
      <c r="AY163" s="152" t="s">
        <v>183</v>
      </c>
    </row>
    <row r="164" spans="2:65" s="14" customFormat="1" ht="11.25">
      <c r="B164" s="164"/>
      <c r="D164" s="151" t="s">
        <v>192</v>
      </c>
      <c r="E164" s="165" t="s">
        <v>1</v>
      </c>
      <c r="F164" s="166" t="s">
        <v>1202</v>
      </c>
      <c r="H164" s="167">
        <v>0.57599999999999996</v>
      </c>
      <c r="I164" s="168"/>
      <c r="L164" s="164"/>
      <c r="M164" s="169"/>
      <c r="T164" s="170"/>
      <c r="AT164" s="165" t="s">
        <v>192</v>
      </c>
      <c r="AU164" s="165" t="s">
        <v>96</v>
      </c>
      <c r="AV164" s="14" t="s">
        <v>203</v>
      </c>
      <c r="AW164" s="14" t="s">
        <v>42</v>
      </c>
      <c r="AX164" s="14" t="s">
        <v>87</v>
      </c>
      <c r="AY164" s="165" t="s">
        <v>183</v>
      </c>
    </row>
    <row r="165" spans="2:65" s="13" customFormat="1" ht="11.25">
      <c r="B165" s="158"/>
      <c r="D165" s="151" t="s">
        <v>192</v>
      </c>
      <c r="E165" s="159" t="s">
        <v>1</v>
      </c>
      <c r="F165" s="160" t="s">
        <v>1203</v>
      </c>
      <c r="H165" s="159" t="s">
        <v>1</v>
      </c>
      <c r="I165" s="161"/>
      <c r="L165" s="158"/>
      <c r="M165" s="162"/>
      <c r="T165" s="163"/>
      <c r="AT165" s="159" t="s">
        <v>192</v>
      </c>
      <c r="AU165" s="159" t="s">
        <v>96</v>
      </c>
      <c r="AV165" s="13" t="s">
        <v>94</v>
      </c>
      <c r="AW165" s="13" t="s">
        <v>42</v>
      </c>
      <c r="AX165" s="13" t="s">
        <v>87</v>
      </c>
      <c r="AY165" s="159" t="s">
        <v>183</v>
      </c>
    </row>
    <row r="166" spans="2:65" s="13" customFormat="1" ht="11.25">
      <c r="B166" s="158"/>
      <c r="D166" s="151" t="s">
        <v>192</v>
      </c>
      <c r="E166" s="159" t="s">
        <v>1</v>
      </c>
      <c r="F166" s="160" t="s">
        <v>1204</v>
      </c>
      <c r="H166" s="159" t="s">
        <v>1</v>
      </c>
      <c r="I166" s="161"/>
      <c r="L166" s="158"/>
      <c r="M166" s="162"/>
      <c r="T166" s="163"/>
      <c r="AT166" s="159" t="s">
        <v>192</v>
      </c>
      <c r="AU166" s="159" t="s">
        <v>96</v>
      </c>
      <c r="AV166" s="13" t="s">
        <v>94</v>
      </c>
      <c r="AW166" s="13" t="s">
        <v>42</v>
      </c>
      <c r="AX166" s="13" t="s">
        <v>87</v>
      </c>
      <c r="AY166" s="159" t="s">
        <v>183</v>
      </c>
    </row>
    <row r="167" spans="2:65" s="12" customFormat="1" ht="11.25">
      <c r="B167" s="150"/>
      <c r="D167" s="151" t="s">
        <v>192</v>
      </c>
      <c r="E167" s="152" t="s">
        <v>1</v>
      </c>
      <c r="F167" s="153" t="s">
        <v>1205</v>
      </c>
      <c r="H167" s="154">
        <v>0.28799999999999998</v>
      </c>
      <c r="I167" s="155"/>
      <c r="L167" s="150"/>
      <c r="M167" s="156"/>
      <c r="T167" s="157"/>
      <c r="AT167" s="152" t="s">
        <v>192</v>
      </c>
      <c r="AU167" s="152" t="s">
        <v>96</v>
      </c>
      <c r="AV167" s="12" t="s">
        <v>96</v>
      </c>
      <c r="AW167" s="12" t="s">
        <v>42</v>
      </c>
      <c r="AX167" s="12" t="s">
        <v>87</v>
      </c>
      <c r="AY167" s="152" t="s">
        <v>183</v>
      </c>
    </row>
    <row r="168" spans="2:65" s="14" customFormat="1" ht="11.25">
      <c r="B168" s="164"/>
      <c r="D168" s="151" t="s">
        <v>192</v>
      </c>
      <c r="E168" s="165" t="s">
        <v>1</v>
      </c>
      <c r="F168" s="166" t="s">
        <v>1206</v>
      </c>
      <c r="H168" s="167">
        <v>0.28799999999999998</v>
      </c>
      <c r="I168" s="168"/>
      <c r="L168" s="164"/>
      <c r="M168" s="169"/>
      <c r="T168" s="170"/>
      <c r="AT168" s="165" t="s">
        <v>192</v>
      </c>
      <c r="AU168" s="165" t="s">
        <v>96</v>
      </c>
      <c r="AV168" s="14" t="s">
        <v>203</v>
      </c>
      <c r="AW168" s="14" t="s">
        <v>42</v>
      </c>
      <c r="AX168" s="14" t="s">
        <v>87</v>
      </c>
      <c r="AY168" s="165" t="s">
        <v>183</v>
      </c>
    </row>
    <row r="169" spans="2:65" s="13" customFormat="1" ht="11.25">
      <c r="B169" s="158"/>
      <c r="D169" s="151" t="s">
        <v>192</v>
      </c>
      <c r="E169" s="159" t="s">
        <v>1</v>
      </c>
      <c r="F169" s="160" t="s">
        <v>1207</v>
      </c>
      <c r="H169" s="159" t="s">
        <v>1</v>
      </c>
      <c r="I169" s="161"/>
      <c r="L169" s="158"/>
      <c r="M169" s="162"/>
      <c r="T169" s="163"/>
      <c r="AT169" s="159" t="s">
        <v>192</v>
      </c>
      <c r="AU169" s="159" t="s">
        <v>96</v>
      </c>
      <c r="AV169" s="13" t="s">
        <v>94</v>
      </c>
      <c r="AW169" s="13" t="s">
        <v>42</v>
      </c>
      <c r="AX169" s="13" t="s">
        <v>87</v>
      </c>
      <c r="AY169" s="159" t="s">
        <v>183</v>
      </c>
    </row>
    <row r="170" spans="2:65" s="13" customFormat="1" ht="11.25">
      <c r="B170" s="158"/>
      <c r="D170" s="151" t="s">
        <v>192</v>
      </c>
      <c r="E170" s="159" t="s">
        <v>1</v>
      </c>
      <c r="F170" s="160" t="s">
        <v>1208</v>
      </c>
      <c r="H170" s="159" t="s">
        <v>1</v>
      </c>
      <c r="I170" s="161"/>
      <c r="L170" s="158"/>
      <c r="M170" s="162"/>
      <c r="T170" s="163"/>
      <c r="AT170" s="159" t="s">
        <v>192</v>
      </c>
      <c r="AU170" s="159" t="s">
        <v>96</v>
      </c>
      <c r="AV170" s="13" t="s">
        <v>94</v>
      </c>
      <c r="AW170" s="13" t="s">
        <v>42</v>
      </c>
      <c r="AX170" s="13" t="s">
        <v>87</v>
      </c>
      <c r="AY170" s="159" t="s">
        <v>183</v>
      </c>
    </row>
    <row r="171" spans="2:65" s="12" customFormat="1" ht="11.25">
      <c r="B171" s="150"/>
      <c r="D171" s="151" t="s">
        <v>192</v>
      </c>
      <c r="E171" s="152" t="s">
        <v>1</v>
      </c>
      <c r="F171" s="153" t="s">
        <v>1209</v>
      </c>
      <c r="H171" s="154">
        <v>0.502</v>
      </c>
      <c r="I171" s="155"/>
      <c r="L171" s="150"/>
      <c r="M171" s="156"/>
      <c r="T171" s="157"/>
      <c r="AT171" s="152" t="s">
        <v>192</v>
      </c>
      <c r="AU171" s="152" t="s">
        <v>96</v>
      </c>
      <c r="AV171" s="12" t="s">
        <v>96</v>
      </c>
      <c r="AW171" s="12" t="s">
        <v>42</v>
      </c>
      <c r="AX171" s="12" t="s">
        <v>87</v>
      </c>
      <c r="AY171" s="152" t="s">
        <v>183</v>
      </c>
    </row>
    <row r="172" spans="2:65" s="14" customFormat="1" ht="11.25">
      <c r="B172" s="164"/>
      <c r="D172" s="151" t="s">
        <v>192</v>
      </c>
      <c r="E172" s="165" t="s">
        <v>1</v>
      </c>
      <c r="F172" s="166" t="s">
        <v>1210</v>
      </c>
      <c r="H172" s="167">
        <v>0.502</v>
      </c>
      <c r="I172" s="168"/>
      <c r="L172" s="164"/>
      <c r="M172" s="169"/>
      <c r="T172" s="170"/>
      <c r="AT172" s="165" t="s">
        <v>192</v>
      </c>
      <c r="AU172" s="165" t="s">
        <v>96</v>
      </c>
      <c r="AV172" s="14" t="s">
        <v>203</v>
      </c>
      <c r="AW172" s="14" t="s">
        <v>42</v>
      </c>
      <c r="AX172" s="14" t="s">
        <v>87</v>
      </c>
      <c r="AY172" s="165" t="s">
        <v>183</v>
      </c>
    </row>
    <row r="173" spans="2:65" s="15" customFormat="1" ht="11.25">
      <c r="B173" s="190"/>
      <c r="D173" s="151" t="s">
        <v>192</v>
      </c>
      <c r="E173" s="191" t="s">
        <v>1138</v>
      </c>
      <c r="F173" s="192" t="s">
        <v>636</v>
      </c>
      <c r="H173" s="193">
        <v>6.0880000000000001</v>
      </c>
      <c r="I173" s="194"/>
      <c r="L173" s="190"/>
      <c r="M173" s="195"/>
      <c r="T173" s="196"/>
      <c r="AT173" s="191" t="s">
        <v>192</v>
      </c>
      <c r="AU173" s="191" t="s">
        <v>96</v>
      </c>
      <c r="AV173" s="15" t="s">
        <v>190</v>
      </c>
      <c r="AW173" s="15" t="s">
        <v>42</v>
      </c>
      <c r="AX173" s="15" t="s">
        <v>94</v>
      </c>
      <c r="AY173" s="191" t="s">
        <v>183</v>
      </c>
    </row>
    <row r="174" spans="2:65" s="1" customFormat="1" ht="21.75" customHeight="1">
      <c r="B174" s="33"/>
      <c r="C174" s="137" t="s">
        <v>190</v>
      </c>
      <c r="D174" s="137" t="s">
        <v>185</v>
      </c>
      <c r="E174" s="138" t="s">
        <v>687</v>
      </c>
      <c r="F174" s="139" t="s">
        <v>688</v>
      </c>
      <c r="G174" s="140" t="s">
        <v>514</v>
      </c>
      <c r="H174" s="141">
        <v>43.179000000000002</v>
      </c>
      <c r="I174" s="142"/>
      <c r="J174" s="143">
        <f>ROUND(I174*H174,2)</f>
        <v>0</v>
      </c>
      <c r="K174" s="139" t="s">
        <v>189</v>
      </c>
      <c r="L174" s="33"/>
      <c r="M174" s="144" t="s">
        <v>1</v>
      </c>
      <c r="N174" s="145" t="s">
        <v>52</v>
      </c>
      <c r="P174" s="146">
        <f>O174*H174</f>
        <v>0</v>
      </c>
      <c r="Q174" s="146">
        <v>0</v>
      </c>
      <c r="R174" s="146">
        <f>Q174*H174</f>
        <v>0</v>
      </c>
      <c r="S174" s="146">
        <v>0</v>
      </c>
      <c r="T174" s="147">
        <f>S174*H174</f>
        <v>0</v>
      </c>
      <c r="AR174" s="148" t="s">
        <v>190</v>
      </c>
      <c r="AT174" s="148" t="s">
        <v>185</v>
      </c>
      <c r="AU174" s="148" t="s">
        <v>96</v>
      </c>
      <c r="AY174" s="17" t="s">
        <v>183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94</v>
      </c>
      <c r="BK174" s="149">
        <f>ROUND(I174*H174,2)</f>
        <v>0</v>
      </c>
      <c r="BL174" s="17" t="s">
        <v>190</v>
      </c>
      <c r="BM174" s="148" t="s">
        <v>1211</v>
      </c>
    </row>
    <row r="175" spans="2:65" s="13" customFormat="1" ht="11.25">
      <c r="B175" s="158"/>
      <c r="D175" s="151" t="s">
        <v>192</v>
      </c>
      <c r="E175" s="159" t="s">
        <v>1</v>
      </c>
      <c r="F175" s="160" t="s">
        <v>1212</v>
      </c>
      <c r="H175" s="159" t="s">
        <v>1</v>
      </c>
      <c r="I175" s="161"/>
      <c r="L175" s="158"/>
      <c r="M175" s="162"/>
      <c r="T175" s="163"/>
      <c r="AT175" s="159" t="s">
        <v>192</v>
      </c>
      <c r="AU175" s="159" t="s">
        <v>96</v>
      </c>
      <c r="AV175" s="13" t="s">
        <v>94</v>
      </c>
      <c r="AW175" s="13" t="s">
        <v>42</v>
      </c>
      <c r="AX175" s="13" t="s">
        <v>87</v>
      </c>
      <c r="AY175" s="159" t="s">
        <v>183</v>
      </c>
    </row>
    <row r="176" spans="2:65" s="12" customFormat="1" ht="11.25">
      <c r="B176" s="150"/>
      <c r="D176" s="151" t="s">
        <v>192</v>
      </c>
      <c r="E176" s="152" t="s">
        <v>1</v>
      </c>
      <c r="F176" s="153" t="s">
        <v>1142</v>
      </c>
      <c r="H176" s="154">
        <v>5.56</v>
      </c>
      <c r="I176" s="155"/>
      <c r="L176" s="150"/>
      <c r="M176" s="156"/>
      <c r="T176" s="157"/>
      <c r="AT176" s="152" t="s">
        <v>192</v>
      </c>
      <c r="AU176" s="152" t="s">
        <v>96</v>
      </c>
      <c r="AV176" s="12" t="s">
        <v>96</v>
      </c>
      <c r="AW176" s="12" t="s">
        <v>42</v>
      </c>
      <c r="AX176" s="12" t="s">
        <v>87</v>
      </c>
      <c r="AY176" s="152" t="s">
        <v>183</v>
      </c>
    </row>
    <row r="177" spans="2:65" s="13" customFormat="1" ht="11.25">
      <c r="B177" s="158"/>
      <c r="D177" s="151" t="s">
        <v>192</v>
      </c>
      <c r="E177" s="159" t="s">
        <v>1</v>
      </c>
      <c r="F177" s="160" t="s">
        <v>1213</v>
      </c>
      <c r="H177" s="159" t="s">
        <v>1</v>
      </c>
      <c r="I177" s="161"/>
      <c r="L177" s="158"/>
      <c r="M177" s="162"/>
      <c r="T177" s="163"/>
      <c r="AT177" s="159" t="s">
        <v>192</v>
      </c>
      <c r="AU177" s="159" t="s">
        <v>96</v>
      </c>
      <c r="AV177" s="13" t="s">
        <v>94</v>
      </c>
      <c r="AW177" s="13" t="s">
        <v>42</v>
      </c>
      <c r="AX177" s="13" t="s">
        <v>87</v>
      </c>
      <c r="AY177" s="159" t="s">
        <v>183</v>
      </c>
    </row>
    <row r="178" spans="2:65" s="12" customFormat="1" ht="11.25">
      <c r="B178" s="150"/>
      <c r="D178" s="151" t="s">
        <v>192</v>
      </c>
      <c r="E178" s="152" t="s">
        <v>1</v>
      </c>
      <c r="F178" s="153" t="s">
        <v>1138</v>
      </c>
      <c r="H178" s="154">
        <v>6.0880000000000001</v>
      </c>
      <c r="I178" s="155"/>
      <c r="L178" s="150"/>
      <c r="M178" s="156"/>
      <c r="T178" s="157"/>
      <c r="AT178" s="152" t="s">
        <v>192</v>
      </c>
      <c r="AU178" s="152" t="s">
        <v>96</v>
      </c>
      <c r="AV178" s="12" t="s">
        <v>96</v>
      </c>
      <c r="AW178" s="12" t="s">
        <v>42</v>
      </c>
      <c r="AX178" s="12" t="s">
        <v>87</v>
      </c>
      <c r="AY178" s="152" t="s">
        <v>183</v>
      </c>
    </row>
    <row r="179" spans="2:65" s="14" customFormat="1" ht="11.25">
      <c r="B179" s="164"/>
      <c r="D179" s="151" t="s">
        <v>192</v>
      </c>
      <c r="E179" s="165" t="s">
        <v>1</v>
      </c>
      <c r="F179" s="166" t="s">
        <v>1214</v>
      </c>
      <c r="H179" s="167">
        <v>11.648</v>
      </c>
      <c r="I179" s="168"/>
      <c r="L179" s="164"/>
      <c r="M179" s="169"/>
      <c r="T179" s="170"/>
      <c r="AT179" s="165" t="s">
        <v>192</v>
      </c>
      <c r="AU179" s="165" t="s">
        <v>96</v>
      </c>
      <c r="AV179" s="14" t="s">
        <v>203</v>
      </c>
      <c r="AW179" s="14" t="s">
        <v>42</v>
      </c>
      <c r="AX179" s="14" t="s">
        <v>87</v>
      </c>
      <c r="AY179" s="165" t="s">
        <v>183</v>
      </c>
    </row>
    <row r="180" spans="2:65" s="13" customFormat="1" ht="11.25">
      <c r="B180" s="158"/>
      <c r="D180" s="151" t="s">
        <v>192</v>
      </c>
      <c r="E180" s="159" t="s">
        <v>1</v>
      </c>
      <c r="F180" s="160" t="s">
        <v>1215</v>
      </c>
      <c r="H180" s="159" t="s">
        <v>1</v>
      </c>
      <c r="I180" s="161"/>
      <c r="L180" s="158"/>
      <c r="M180" s="162"/>
      <c r="T180" s="163"/>
      <c r="AT180" s="159" t="s">
        <v>192</v>
      </c>
      <c r="AU180" s="159" t="s">
        <v>96</v>
      </c>
      <c r="AV180" s="13" t="s">
        <v>94</v>
      </c>
      <c r="AW180" s="13" t="s">
        <v>42</v>
      </c>
      <c r="AX180" s="13" t="s">
        <v>87</v>
      </c>
      <c r="AY180" s="159" t="s">
        <v>183</v>
      </c>
    </row>
    <row r="181" spans="2:65" s="13" customFormat="1" ht="11.25">
      <c r="B181" s="158"/>
      <c r="D181" s="151" t="s">
        <v>192</v>
      </c>
      <c r="E181" s="159" t="s">
        <v>1</v>
      </c>
      <c r="F181" s="160" t="s">
        <v>1216</v>
      </c>
      <c r="H181" s="159" t="s">
        <v>1</v>
      </c>
      <c r="I181" s="161"/>
      <c r="L181" s="158"/>
      <c r="M181" s="162"/>
      <c r="T181" s="163"/>
      <c r="AT181" s="159" t="s">
        <v>192</v>
      </c>
      <c r="AU181" s="159" t="s">
        <v>96</v>
      </c>
      <c r="AV181" s="13" t="s">
        <v>94</v>
      </c>
      <c r="AW181" s="13" t="s">
        <v>42</v>
      </c>
      <c r="AX181" s="13" t="s">
        <v>87</v>
      </c>
      <c r="AY181" s="159" t="s">
        <v>183</v>
      </c>
    </row>
    <row r="182" spans="2:65" s="13" customFormat="1" ht="11.25">
      <c r="B182" s="158"/>
      <c r="D182" s="151" t="s">
        <v>192</v>
      </c>
      <c r="E182" s="159" t="s">
        <v>1</v>
      </c>
      <c r="F182" s="160" t="s">
        <v>1217</v>
      </c>
      <c r="H182" s="159" t="s">
        <v>1</v>
      </c>
      <c r="I182" s="161"/>
      <c r="L182" s="158"/>
      <c r="M182" s="162"/>
      <c r="T182" s="163"/>
      <c r="AT182" s="159" t="s">
        <v>192</v>
      </c>
      <c r="AU182" s="159" t="s">
        <v>96</v>
      </c>
      <c r="AV182" s="13" t="s">
        <v>94</v>
      </c>
      <c r="AW182" s="13" t="s">
        <v>42</v>
      </c>
      <c r="AX182" s="13" t="s">
        <v>87</v>
      </c>
      <c r="AY182" s="159" t="s">
        <v>183</v>
      </c>
    </row>
    <row r="183" spans="2:65" s="12" customFormat="1" ht="11.25">
      <c r="B183" s="150"/>
      <c r="D183" s="151" t="s">
        <v>192</v>
      </c>
      <c r="E183" s="152" t="s">
        <v>1</v>
      </c>
      <c r="F183" s="153" t="s">
        <v>1218</v>
      </c>
      <c r="H183" s="154">
        <v>19.8</v>
      </c>
      <c r="I183" s="155"/>
      <c r="L183" s="150"/>
      <c r="M183" s="156"/>
      <c r="T183" s="157"/>
      <c r="AT183" s="152" t="s">
        <v>192</v>
      </c>
      <c r="AU183" s="152" t="s">
        <v>96</v>
      </c>
      <c r="AV183" s="12" t="s">
        <v>96</v>
      </c>
      <c r="AW183" s="12" t="s">
        <v>42</v>
      </c>
      <c r="AX183" s="12" t="s">
        <v>87</v>
      </c>
      <c r="AY183" s="152" t="s">
        <v>183</v>
      </c>
    </row>
    <row r="184" spans="2:65" s="13" customFormat="1" ht="11.25">
      <c r="B184" s="158"/>
      <c r="D184" s="151" t="s">
        <v>192</v>
      </c>
      <c r="E184" s="159" t="s">
        <v>1</v>
      </c>
      <c r="F184" s="160" t="s">
        <v>1219</v>
      </c>
      <c r="H184" s="159" t="s">
        <v>1</v>
      </c>
      <c r="I184" s="161"/>
      <c r="L184" s="158"/>
      <c r="M184" s="162"/>
      <c r="T184" s="163"/>
      <c r="AT184" s="159" t="s">
        <v>192</v>
      </c>
      <c r="AU184" s="159" t="s">
        <v>96</v>
      </c>
      <c r="AV184" s="13" t="s">
        <v>94</v>
      </c>
      <c r="AW184" s="13" t="s">
        <v>42</v>
      </c>
      <c r="AX184" s="13" t="s">
        <v>87</v>
      </c>
      <c r="AY184" s="159" t="s">
        <v>183</v>
      </c>
    </row>
    <row r="185" spans="2:65" s="12" customFormat="1" ht="11.25">
      <c r="B185" s="150"/>
      <c r="D185" s="151" t="s">
        <v>192</v>
      </c>
      <c r="E185" s="152" t="s">
        <v>1</v>
      </c>
      <c r="F185" s="153" t="s">
        <v>1220</v>
      </c>
      <c r="H185" s="154">
        <v>11.731</v>
      </c>
      <c r="I185" s="155"/>
      <c r="L185" s="150"/>
      <c r="M185" s="156"/>
      <c r="T185" s="157"/>
      <c r="AT185" s="152" t="s">
        <v>192</v>
      </c>
      <c r="AU185" s="152" t="s">
        <v>96</v>
      </c>
      <c r="AV185" s="12" t="s">
        <v>96</v>
      </c>
      <c r="AW185" s="12" t="s">
        <v>42</v>
      </c>
      <c r="AX185" s="12" t="s">
        <v>87</v>
      </c>
      <c r="AY185" s="152" t="s">
        <v>183</v>
      </c>
    </row>
    <row r="186" spans="2:65" s="14" customFormat="1" ht="11.25">
      <c r="B186" s="164"/>
      <c r="D186" s="151" t="s">
        <v>192</v>
      </c>
      <c r="E186" s="165" t="s">
        <v>1</v>
      </c>
      <c r="F186" s="166" t="s">
        <v>1221</v>
      </c>
      <c r="H186" s="167">
        <v>31.530999999999999</v>
      </c>
      <c r="I186" s="168"/>
      <c r="L186" s="164"/>
      <c r="M186" s="169"/>
      <c r="T186" s="170"/>
      <c r="AT186" s="165" t="s">
        <v>192</v>
      </c>
      <c r="AU186" s="165" t="s">
        <v>96</v>
      </c>
      <c r="AV186" s="14" t="s">
        <v>203</v>
      </c>
      <c r="AW186" s="14" t="s">
        <v>42</v>
      </c>
      <c r="AX186" s="14" t="s">
        <v>87</v>
      </c>
      <c r="AY186" s="165" t="s">
        <v>183</v>
      </c>
    </row>
    <row r="187" spans="2:65" s="15" customFormat="1" ht="11.25">
      <c r="B187" s="190"/>
      <c r="D187" s="151" t="s">
        <v>192</v>
      </c>
      <c r="E187" s="191" t="s">
        <v>1136</v>
      </c>
      <c r="F187" s="192" t="s">
        <v>636</v>
      </c>
      <c r="H187" s="193">
        <v>43.179000000000002</v>
      </c>
      <c r="I187" s="194"/>
      <c r="L187" s="190"/>
      <c r="M187" s="195"/>
      <c r="T187" s="196"/>
      <c r="AT187" s="191" t="s">
        <v>192</v>
      </c>
      <c r="AU187" s="191" t="s">
        <v>96</v>
      </c>
      <c r="AV187" s="15" t="s">
        <v>190</v>
      </c>
      <c r="AW187" s="15" t="s">
        <v>42</v>
      </c>
      <c r="AX187" s="15" t="s">
        <v>94</v>
      </c>
      <c r="AY187" s="191" t="s">
        <v>183</v>
      </c>
    </row>
    <row r="188" spans="2:65" s="1" customFormat="1" ht="24.2" customHeight="1">
      <c r="B188" s="33"/>
      <c r="C188" s="137" t="s">
        <v>216</v>
      </c>
      <c r="D188" s="137" t="s">
        <v>185</v>
      </c>
      <c r="E188" s="138" t="s">
        <v>697</v>
      </c>
      <c r="F188" s="139" t="s">
        <v>698</v>
      </c>
      <c r="G188" s="140" t="s">
        <v>514</v>
      </c>
      <c r="H188" s="141">
        <v>215.89500000000001</v>
      </c>
      <c r="I188" s="142"/>
      <c r="J188" s="143">
        <f>ROUND(I188*H188,2)</f>
        <v>0</v>
      </c>
      <c r="K188" s="139" t="s">
        <v>189</v>
      </c>
      <c r="L188" s="33"/>
      <c r="M188" s="144" t="s">
        <v>1</v>
      </c>
      <c r="N188" s="145" t="s">
        <v>52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190</v>
      </c>
      <c r="AT188" s="148" t="s">
        <v>185</v>
      </c>
      <c r="AU188" s="148" t="s">
        <v>96</v>
      </c>
      <c r="AY188" s="17" t="s">
        <v>183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94</v>
      </c>
      <c r="BK188" s="149">
        <f>ROUND(I188*H188,2)</f>
        <v>0</v>
      </c>
      <c r="BL188" s="17" t="s">
        <v>190</v>
      </c>
      <c r="BM188" s="148" t="s">
        <v>1222</v>
      </c>
    </row>
    <row r="189" spans="2:65" s="12" customFormat="1" ht="11.25">
      <c r="B189" s="150"/>
      <c r="D189" s="151" t="s">
        <v>192</v>
      </c>
      <c r="E189" s="152" t="s">
        <v>1</v>
      </c>
      <c r="F189" s="153" t="s">
        <v>1223</v>
      </c>
      <c r="H189" s="154">
        <v>215.89500000000001</v>
      </c>
      <c r="I189" s="155"/>
      <c r="L189" s="150"/>
      <c r="M189" s="156"/>
      <c r="T189" s="157"/>
      <c r="AT189" s="152" t="s">
        <v>192</v>
      </c>
      <c r="AU189" s="152" t="s">
        <v>96</v>
      </c>
      <c r="AV189" s="12" t="s">
        <v>96</v>
      </c>
      <c r="AW189" s="12" t="s">
        <v>42</v>
      </c>
      <c r="AX189" s="12" t="s">
        <v>94</v>
      </c>
      <c r="AY189" s="152" t="s">
        <v>183</v>
      </c>
    </row>
    <row r="190" spans="2:65" s="1" customFormat="1" ht="16.5" customHeight="1">
      <c r="B190" s="33"/>
      <c r="C190" s="137" t="s">
        <v>222</v>
      </c>
      <c r="D190" s="137" t="s">
        <v>185</v>
      </c>
      <c r="E190" s="138" t="s">
        <v>712</v>
      </c>
      <c r="F190" s="139" t="s">
        <v>713</v>
      </c>
      <c r="G190" s="140" t="s">
        <v>514</v>
      </c>
      <c r="H190" s="141">
        <v>17.818999999999999</v>
      </c>
      <c r="I190" s="142"/>
      <c r="J190" s="143">
        <f>ROUND(I190*H190,2)</f>
        <v>0</v>
      </c>
      <c r="K190" s="139" t="s">
        <v>189</v>
      </c>
      <c r="L190" s="33"/>
      <c r="M190" s="144" t="s">
        <v>1</v>
      </c>
      <c r="N190" s="145" t="s">
        <v>52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190</v>
      </c>
      <c r="AT190" s="148" t="s">
        <v>185</v>
      </c>
      <c r="AU190" s="148" t="s">
        <v>96</v>
      </c>
      <c r="AY190" s="17" t="s">
        <v>183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94</v>
      </c>
      <c r="BK190" s="149">
        <f>ROUND(I190*H190,2)</f>
        <v>0</v>
      </c>
      <c r="BL190" s="17" t="s">
        <v>190</v>
      </c>
      <c r="BM190" s="148" t="s">
        <v>1224</v>
      </c>
    </row>
    <row r="191" spans="2:65" s="12" customFormat="1" ht="11.25">
      <c r="B191" s="150"/>
      <c r="D191" s="151" t="s">
        <v>192</v>
      </c>
      <c r="E191" s="152" t="s">
        <v>1</v>
      </c>
      <c r="F191" s="153" t="s">
        <v>1138</v>
      </c>
      <c r="H191" s="154">
        <v>6.0880000000000001</v>
      </c>
      <c r="I191" s="155"/>
      <c r="L191" s="150"/>
      <c r="M191" s="156"/>
      <c r="T191" s="157"/>
      <c r="AT191" s="152" t="s">
        <v>192</v>
      </c>
      <c r="AU191" s="152" t="s">
        <v>96</v>
      </c>
      <c r="AV191" s="12" t="s">
        <v>96</v>
      </c>
      <c r="AW191" s="12" t="s">
        <v>42</v>
      </c>
      <c r="AX191" s="12" t="s">
        <v>87</v>
      </c>
      <c r="AY191" s="152" t="s">
        <v>183</v>
      </c>
    </row>
    <row r="192" spans="2:65" s="13" customFormat="1" ht="11.25">
      <c r="B192" s="158"/>
      <c r="D192" s="151" t="s">
        <v>192</v>
      </c>
      <c r="E192" s="159" t="s">
        <v>1</v>
      </c>
      <c r="F192" s="160" t="s">
        <v>1219</v>
      </c>
      <c r="H192" s="159" t="s">
        <v>1</v>
      </c>
      <c r="I192" s="161"/>
      <c r="L192" s="158"/>
      <c r="M192" s="162"/>
      <c r="T192" s="163"/>
      <c r="AT192" s="159" t="s">
        <v>192</v>
      </c>
      <c r="AU192" s="159" t="s">
        <v>96</v>
      </c>
      <c r="AV192" s="13" t="s">
        <v>94</v>
      </c>
      <c r="AW192" s="13" t="s">
        <v>42</v>
      </c>
      <c r="AX192" s="13" t="s">
        <v>87</v>
      </c>
      <c r="AY192" s="159" t="s">
        <v>183</v>
      </c>
    </row>
    <row r="193" spans="2:65" s="12" customFormat="1" ht="11.25">
      <c r="B193" s="150"/>
      <c r="D193" s="151" t="s">
        <v>192</v>
      </c>
      <c r="E193" s="152" t="s">
        <v>1</v>
      </c>
      <c r="F193" s="153" t="s">
        <v>1220</v>
      </c>
      <c r="H193" s="154">
        <v>11.731</v>
      </c>
      <c r="I193" s="155"/>
      <c r="L193" s="150"/>
      <c r="M193" s="156"/>
      <c r="T193" s="157"/>
      <c r="AT193" s="152" t="s">
        <v>192</v>
      </c>
      <c r="AU193" s="152" t="s">
        <v>96</v>
      </c>
      <c r="AV193" s="12" t="s">
        <v>96</v>
      </c>
      <c r="AW193" s="12" t="s">
        <v>42</v>
      </c>
      <c r="AX193" s="12" t="s">
        <v>87</v>
      </c>
      <c r="AY193" s="152" t="s">
        <v>183</v>
      </c>
    </row>
    <row r="194" spans="2:65" s="15" customFormat="1" ht="11.25">
      <c r="B194" s="190"/>
      <c r="D194" s="151" t="s">
        <v>192</v>
      </c>
      <c r="E194" s="191" t="s">
        <v>1</v>
      </c>
      <c r="F194" s="192" t="s">
        <v>636</v>
      </c>
      <c r="H194" s="193">
        <v>17.818999999999999</v>
      </c>
      <c r="I194" s="194"/>
      <c r="L194" s="190"/>
      <c r="M194" s="195"/>
      <c r="T194" s="196"/>
      <c r="AT194" s="191" t="s">
        <v>192</v>
      </c>
      <c r="AU194" s="191" t="s">
        <v>96</v>
      </c>
      <c r="AV194" s="15" t="s">
        <v>190</v>
      </c>
      <c r="AW194" s="15" t="s">
        <v>42</v>
      </c>
      <c r="AX194" s="15" t="s">
        <v>94</v>
      </c>
      <c r="AY194" s="191" t="s">
        <v>183</v>
      </c>
    </row>
    <row r="195" spans="2:65" s="1" customFormat="1" ht="16.5" customHeight="1">
      <c r="B195" s="33"/>
      <c r="C195" s="137" t="s">
        <v>227</v>
      </c>
      <c r="D195" s="137" t="s">
        <v>185</v>
      </c>
      <c r="E195" s="138" t="s">
        <v>720</v>
      </c>
      <c r="F195" s="139" t="s">
        <v>721</v>
      </c>
      <c r="G195" s="140" t="s">
        <v>488</v>
      </c>
      <c r="H195" s="141">
        <v>75.563000000000002</v>
      </c>
      <c r="I195" s="142"/>
      <c r="J195" s="143">
        <f>ROUND(I195*H195,2)</f>
        <v>0</v>
      </c>
      <c r="K195" s="139" t="s">
        <v>705</v>
      </c>
      <c r="L195" s="33"/>
      <c r="M195" s="144" t="s">
        <v>1</v>
      </c>
      <c r="N195" s="145" t="s">
        <v>52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AR195" s="148" t="s">
        <v>190</v>
      </c>
      <c r="AT195" s="148" t="s">
        <v>185</v>
      </c>
      <c r="AU195" s="148" t="s">
        <v>96</v>
      </c>
      <c r="AY195" s="17" t="s">
        <v>183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94</v>
      </c>
      <c r="BK195" s="149">
        <f>ROUND(I195*H195,2)</f>
        <v>0</v>
      </c>
      <c r="BL195" s="17" t="s">
        <v>190</v>
      </c>
      <c r="BM195" s="148" t="s">
        <v>1225</v>
      </c>
    </row>
    <row r="196" spans="2:65" s="12" customFormat="1" ht="11.25">
      <c r="B196" s="150"/>
      <c r="D196" s="151" t="s">
        <v>192</v>
      </c>
      <c r="E196" s="152" t="s">
        <v>1</v>
      </c>
      <c r="F196" s="153" t="s">
        <v>1226</v>
      </c>
      <c r="H196" s="154">
        <v>75.563000000000002</v>
      </c>
      <c r="I196" s="155"/>
      <c r="L196" s="150"/>
      <c r="M196" s="156"/>
      <c r="T196" s="157"/>
      <c r="AT196" s="152" t="s">
        <v>192</v>
      </c>
      <c r="AU196" s="152" t="s">
        <v>96</v>
      </c>
      <c r="AV196" s="12" t="s">
        <v>96</v>
      </c>
      <c r="AW196" s="12" t="s">
        <v>42</v>
      </c>
      <c r="AX196" s="12" t="s">
        <v>94</v>
      </c>
      <c r="AY196" s="152" t="s">
        <v>183</v>
      </c>
    </row>
    <row r="197" spans="2:65" s="1" customFormat="1" ht="16.5" customHeight="1">
      <c r="B197" s="33"/>
      <c r="C197" s="137" t="s">
        <v>235</v>
      </c>
      <c r="D197" s="137" t="s">
        <v>185</v>
      </c>
      <c r="E197" s="138" t="s">
        <v>723</v>
      </c>
      <c r="F197" s="139" t="s">
        <v>724</v>
      </c>
      <c r="G197" s="140" t="s">
        <v>514</v>
      </c>
      <c r="H197" s="141">
        <v>43.179000000000002</v>
      </c>
      <c r="I197" s="142"/>
      <c r="J197" s="143">
        <f>ROUND(I197*H197,2)</f>
        <v>0</v>
      </c>
      <c r="K197" s="139" t="s">
        <v>189</v>
      </c>
      <c r="L197" s="33"/>
      <c r="M197" s="144" t="s">
        <v>1</v>
      </c>
      <c r="N197" s="145" t="s">
        <v>52</v>
      </c>
      <c r="P197" s="146">
        <f>O197*H197</f>
        <v>0</v>
      </c>
      <c r="Q197" s="146">
        <v>0</v>
      </c>
      <c r="R197" s="146">
        <f>Q197*H197</f>
        <v>0</v>
      </c>
      <c r="S197" s="146">
        <v>0</v>
      </c>
      <c r="T197" s="147">
        <f>S197*H197</f>
        <v>0</v>
      </c>
      <c r="AR197" s="148" t="s">
        <v>190</v>
      </c>
      <c r="AT197" s="148" t="s">
        <v>185</v>
      </c>
      <c r="AU197" s="148" t="s">
        <v>96</v>
      </c>
      <c r="AY197" s="17" t="s">
        <v>183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94</v>
      </c>
      <c r="BK197" s="149">
        <f>ROUND(I197*H197,2)</f>
        <v>0</v>
      </c>
      <c r="BL197" s="17" t="s">
        <v>190</v>
      </c>
      <c r="BM197" s="148" t="s">
        <v>1227</v>
      </c>
    </row>
    <row r="198" spans="2:65" s="12" customFormat="1" ht="11.25">
      <c r="B198" s="150"/>
      <c r="D198" s="151" t="s">
        <v>192</v>
      </c>
      <c r="E198" s="152" t="s">
        <v>1</v>
      </c>
      <c r="F198" s="153" t="s">
        <v>1136</v>
      </c>
      <c r="H198" s="154">
        <v>43.179000000000002</v>
      </c>
      <c r="I198" s="155"/>
      <c r="L198" s="150"/>
      <c r="M198" s="156"/>
      <c r="T198" s="157"/>
      <c r="AT198" s="152" t="s">
        <v>192</v>
      </c>
      <c r="AU198" s="152" t="s">
        <v>96</v>
      </c>
      <c r="AV198" s="12" t="s">
        <v>96</v>
      </c>
      <c r="AW198" s="12" t="s">
        <v>42</v>
      </c>
      <c r="AX198" s="12" t="s">
        <v>94</v>
      </c>
      <c r="AY198" s="152" t="s">
        <v>183</v>
      </c>
    </row>
    <row r="199" spans="2:65" s="1" customFormat="1" ht="16.5" customHeight="1">
      <c r="B199" s="33"/>
      <c r="C199" s="137" t="s">
        <v>242</v>
      </c>
      <c r="D199" s="137" t="s">
        <v>185</v>
      </c>
      <c r="E199" s="138" t="s">
        <v>1228</v>
      </c>
      <c r="F199" s="139" t="s">
        <v>1229</v>
      </c>
      <c r="G199" s="140" t="s">
        <v>188</v>
      </c>
      <c r="H199" s="141">
        <v>20.192</v>
      </c>
      <c r="I199" s="142"/>
      <c r="J199" s="143">
        <f>ROUND(I199*H199,2)</f>
        <v>0</v>
      </c>
      <c r="K199" s="139" t="s">
        <v>189</v>
      </c>
      <c r="L199" s="33"/>
      <c r="M199" s="144" t="s">
        <v>1</v>
      </c>
      <c r="N199" s="145" t="s">
        <v>52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190</v>
      </c>
      <c r="AT199" s="148" t="s">
        <v>185</v>
      </c>
      <c r="AU199" s="148" t="s">
        <v>96</v>
      </c>
      <c r="AY199" s="17" t="s">
        <v>183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94</v>
      </c>
      <c r="BK199" s="149">
        <f>ROUND(I199*H199,2)</f>
        <v>0</v>
      </c>
      <c r="BL199" s="17" t="s">
        <v>190</v>
      </c>
      <c r="BM199" s="148" t="s">
        <v>1230</v>
      </c>
    </row>
    <row r="200" spans="2:65" s="13" customFormat="1" ht="11.25">
      <c r="B200" s="158"/>
      <c r="D200" s="151" t="s">
        <v>192</v>
      </c>
      <c r="E200" s="159" t="s">
        <v>1</v>
      </c>
      <c r="F200" s="160" t="s">
        <v>1231</v>
      </c>
      <c r="H200" s="159" t="s">
        <v>1</v>
      </c>
      <c r="I200" s="161"/>
      <c r="L200" s="158"/>
      <c r="M200" s="162"/>
      <c r="T200" s="163"/>
      <c r="AT200" s="159" t="s">
        <v>192</v>
      </c>
      <c r="AU200" s="159" t="s">
        <v>96</v>
      </c>
      <c r="AV200" s="13" t="s">
        <v>94</v>
      </c>
      <c r="AW200" s="13" t="s">
        <v>42</v>
      </c>
      <c r="AX200" s="13" t="s">
        <v>87</v>
      </c>
      <c r="AY200" s="159" t="s">
        <v>183</v>
      </c>
    </row>
    <row r="201" spans="2:65" s="13" customFormat="1" ht="11.25">
      <c r="B201" s="158"/>
      <c r="D201" s="151" t="s">
        <v>192</v>
      </c>
      <c r="E201" s="159" t="s">
        <v>1</v>
      </c>
      <c r="F201" s="160" t="s">
        <v>1232</v>
      </c>
      <c r="H201" s="159" t="s">
        <v>1</v>
      </c>
      <c r="I201" s="161"/>
      <c r="L201" s="158"/>
      <c r="M201" s="162"/>
      <c r="T201" s="163"/>
      <c r="AT201" s="159" t="s">
        <v>192</v>
      </c>
      <c r="AU201" s="159" t="s">
        <v>96</v>
      </c>
      <c r="AV201" s="13" t="s">
        <v>94</v>
      </c>
      <c r="AW201" s="13" t="s">
        <v>42</v>
      </c>
      <c r="AX201" s="13" t="s">
        <v>87</v>
      </c>
      <c r="AY201" s="159" t="s">
        <v>183</v>
      </c>
    </row>
    <row r="202" spans="2:65" s="13" customFormat="1" ht="11.25">
      <c r="B202" s="158"/>
      <c r="D202" s="151" t="s">
        <v>192</v>
      </c>
      <c r="E202" s="159" t="s">
        <v>1</v>
      </c>
      <c r="F202" s="160" t="s">
        <v>1233</v>
      </c>
      <c r="H202" s="159" t="s">
        <v>1</v>
      </c>
      <c r="I202" s="161"/>
      <c r="L202" s="158"/>
      <c r="M202" s="162"/>
      <c r="T202" s="163"/>
      <c r="AT202" s="159" t="s">
        <v>192</v>
      </c>
      <c r="AU202" s="159" t="s">
        <v>96</v>
      </c>
      <c r="AV202" s="13" t="s">
        <v>94</v>
      </c>
      <c r="AW202" s="13" t="s">
        <v>42</v>
      </c>
      <c r="AX202" s="13" t="s">
        <v>87</v>
      </c>
      <c r="AY202" s="159" t="s">
        <v>183</v>
      </c>
    </row>
    <row r="203" spans="2:65" s="14" customFormat="1" ht="11.25">
      <c r="B203" s="164"/>
      <c r="D203" s="151" t="s">
        <v>192</v>
      </c>
      <c r="E203" s="165" t="s">
        <v>1</v>
      </c>
      <c r="F203" s="166" t="s">
        <v>202</v>
      </c>
      <c r="H203" s="167">
        <v>0</v>
      </c>
      <c r="I203" s="168"/>
      <c r="L203" s="164"/>
      <c r="M203" s="169"/>
      <c r="T203" s="170"/>
      <c r="AT203" s="165" t="s">
        <v>192</v>
      </c>
      <c r="AU203" s="165" t="s">
        <v>96</v>
      </c>
      <c r="AV203" s="14" t="s">
        <v>203</v>
      </c>
      <c r="AW203" s="14" t="s">
        <v>42</v>
      </c>
      <c r="AX203" s="14" t="s">
        <v>87</v>
      </c>
      <c r="AY203" s="165" t="s">
        <v>183</v>
      </c>
    </row>
    <row r="204" spans="2:65" s="13" customFormat="1" ht="11.25">
      <c r="B204" s="158"/>
      <c r="D204" s="151" t="s">
        <v>192</v>
      </c>
      <c r="E204" s="159" t="s">
        <v>1</v>
      </c>
      <c r="F204" s="160" t="s">
        <v>1234</v>
      </c>
      <c r="H204" s="159" t="s">
        <v>1</v>
      </c>
      <c r="I204" s="161"/>
      <c r="L204" s="158"/>
      <c r="M204" s="162"/>
      <c r="T204" s="163"/>
      <c r="AT204" s="159" t="s">
        <v>192</v>
      </c>
      <c r="AU204" s="159" t="s">
        <v>96</v>
      </c>
      <c r="AV204" s="13" t="s">
        <v>94</v>
      </c>
      <c r="AW204" s="13" t="s">
        <v>42</v>
      </c>
      <c r="AX204" s="13" t="s">
        <v>87</v>
      </c>
      <c r="AY204" s="159" t="s">
        <v>183</v>
      </c>
    </row>
    <row r="205" spans="2:65" s="12" customFormat="1" ht="11.25">
      <c r="B205" s="150"/>
      <c r="D205" s="151" t="s">
        <v>192</v>
      </c>
      <c r="E205" s="152" t="s">
        <v>1</v>
      </c>
      <c r="F205" s="153" t="s">
        <v>1134</v>
      </c>
      <c r="H205" s="154">
        <v>20.192</v>
      </c>
      <c r="I205" s="155"/>
      <c r="L205" s="150"/>
      <c r="M205" s="156"/>
      <c r="T205" s="157"/>
      <c r="AT205" s="152" t="s">
        <v>192</v>
      </c>
      <c r="AU205" s="152" t="s">
        <v>96</v>
      </c>
      <c r="AV205" s="12" t="s">
        <v>96</v>
      </c>
      <c r="AW205" s="12" t="s">
        <v>42</v>
      </c>
      <c r="AX205" s="12" t="s">
        <v>87</v>
      </c>
      <c r="AY205" s="152" t="s">
        <v>183</v>
      </c>
    </row>
    <row r="206" spans="2:65" s="15" customFormat="1" ht="11.25">
      <c r="B206" s="190"/>
      <c r="D206" s="151" t="s">
        <v>192</v>
      </c>
      <c r="E206" s="191" t="s">
        <v>1</v>
      </c>
      <c r="F206" s="192" t="s">
        <v>636</v>
      </c>
      <c r="H206" s="193">
        <v>20.192</v>
      </c>
      <c r="I206" s="194"/>
      <c r="L206" s="190"/>
      <c r="M206" s="195"/>
      <c r="T206" s="196"/>
      <c r="AT206" s="191" t="s">
        <v>192</v>
      </c>
      <c r="AU206" s="191" t="s">
        <v>96</v>
      </c>
      <c r="AV206" s="15" t="s">
        <v>190</v>
      </c>
      <c r="AW206" s="15" t="s">
        <v>42</v>
      </c>
      <c r="AX206" s="15" t="s">
        <v>94</v>
      </c>
      <c r="AY206" s="191" t="s">
        <v>183</v>
      </c>
    </row>
    <row r="207" spans="2:65" s="1" customFormat="1" ht="16.5" customHeight="1">
      <c r="B207" s="33"/>
      <c r="C207" s="137" t="s">
        <v>248</v>
      </c>
      <c r="D207" s="137" t="s">
        <v>185</v>
      </c>
      <c r="E207" s="138" t="s">
        <v>734</v>
      </c>
      <c r="F207" s="139" t="s">
        <v>735</v>
      </c>
      <c r="G207" s="140" t="s">
        <v>188</v>
      </c>
      <c r="H207" s="141">
        <v>54.911999999999999</v>
      </c>
      <c r="I207" s="142"/>
      <c r="J207" s="143">
        <f>ROUND(I207*H207,2)</f>
        <v>0</v>
      </c>
      <c r="K207" s="139" t="s">
        <v>189</v>
      </c>
      <c r="L207" s="33"/>
      <c r="M207" s="144" t="s">
        <v>1</v>
      </c>
      <c r="N207" s="145" t="s">
        <v>52</v>
      </c>
      <c r="P207" s="146">
        <f>O207*H207</f>
        <v>0</v>
      </c>
      <c r="Q207" s="146">
        <v>0</v>
      </c>
      <c r="R207" s="146">
        <f>Q207*H207</f>
        <v>0</v>
      </c>
      <c r="S207" s="146">
        <v>0</v>
      </c>
      <c r="T207" s="147">
        <f>S207*H207</f>
        <v>0</v>
      </c>
      <c r="AR207" s="148" t="s">
        <v>190</v>
      </c>
      <c r="AT207" s="148" t="s">
        <v>185</v>
      </c>
      <c r="AU207" s="148" t="s">
        <v>96</v>
      </c>
      <c r="AY207" s="17" t="s">
        <v>183</v>
      </c>
      <c r="BE207" s="149">
        <f>IF(N207="základní",J207,0)</f>
        <v>0</v>
      </c>
      <c r="BF207" s="149">
        <f>IF(N207="snížená",J207,0)</f>
        <v>0</v>
      </c>
      <c r="BG207" s="149">
        <f>IF(N207="zákl. přenesená",J207,0)</f>
        <v>0</v>
      </c>
      <c r="BH207" s="149">
        <f>IF(N207="sníž. přenesená",J207,0)</f>
        <v>0</v>
      </c>
      <c r="BI207" s="149">
        <f>IF(N207="nulová",J207,0)</f>
        <v>0</v>
      </c>
      <c r="BJ207" s="17" t="s">
        <v>94</v>
      </c>
      <c r="BK207" s="149">
        <f>ROUND(I207*H207,2)</f>
        <v>0</v>
      </c>
      <c r="BL207" s="17" t="s">
        <v>190</v>
      </c>
      <c r="BM207" s="148" t="s">
        <v>1235</v>
      </c>
    </row>
    <row r="208" spans="2:65" s="13" customFormat="1" ht="11.25">
      <c r="B208" s="158"/>
      <c r="D208" s="151" t="s">
        <v>192</v>
      </c>
      <c r="E208" s="159" t="s">
        <v>1</v>
      </c>
      <c r="F208" s="160" t="s">
        <v>1236</v>
      </c>
      <c r="H208" s="159" t="s">
        <v>1</v>
      </c>
      <c r="I208" s="161"/>
      <c r="L208" s="158"/>
      <c r="M208" s="162"/>
      <c r="T208" s="163"/>
      <c r="AT208" s="159" t="s">
        <v>192</v>
      </c>
      <c r="AU208" s="159" t="s">
        <v>96</v>
      </c>
      <c r="AV208" s="13" t="s">
        <v>94</v>
      </c>
      <c r="AW208" s="13" t="s">
        <v>42</v>
      </c>
      <c r="AX208" s="13" t="s">
        <v>87</v>
      </c>
      <c r="AY208" s="159" t="s">
        <v>183</v>
      </c>
    </row>
    <row r="209" spans="2:65" s="13" customFormat="1" ht="11.25">
      <c r="B209" s="158"/>
      <c r="D209" s="151" t="s">
        <v>192</v>
      </c>
      <c r="E209" s="159" t="s">
        <v>1</v>
      </c>
      <c r="F209" s="160" t="s">
        <v>1237</v>
      </c>
      <c r="H209" s="159" t="s">
        <v>1</v>
      </c>
      <c r="I209" s="161"/>
      <c r="L209" s="158"/>
      <c r="M209" s="162"/>
      <c r="T209" s="163"/>
      <c r="AT209" s="159" t="s">
        <v>192</v>
      </c>
      <c r="AU209" s="159" t="s">
        <v>96</v>
      </c>
      <c r="AV209" s="13" t="s">
        <v>94</v>
      </c>
      <c r="AW209" s="13" t="s">
        <v>42</v>
      </c>
      <c r="AX209" s="13" t="s">
        <v>87</v>
      </c>
      <c r="AY209" s="159" t="s">
        <v>183</v>
      </c>
    </row>
    <row r="210" spans="2:65" s="12" customFormat="1" ht="11.25">
      <c r="B210" s="150"/>
      <c r="D210" s="151" t="s">
        <v>192</v>
      </c>
      <c r="E210" s="152" t="s">
        <v>1</v>
      </c>
      <c r="F210" s="153" t="s">
        <v>1238</v>
      </c>
      <c r="H210" s="154">
        <v>54.911999999999999</v>
      </c>
      <c r="I210" s="155"/>
      <c r="L210" s="150"/>
      <c r="M210" s="156"/>
      <c r="T210" s="157"/>
      <c r="AT210" s="152" t="s">
        <v>192</v>
      </c>
      <c r="AU210" s="152" t="s">
        <v>96</v>
      </c>
      <c r="AV210" s="12" t="s">
        <v>96</v>
      </c>
      <c r="AW210" s="12" t="s">
        <v>42</v>
      </c>
      <c r="AX210" s="12" t="s">
        <v>87</v>
      </c>
      <c r="AY210" s="152" t="s">
        <v>183</v>
      </c>
    </row>
    <row r="211" spans="2:65" s="14" customFormat="1" ht="11.25">
      <c r="B211" s="164"/>
      <c r="D211" s="151" t="s">
        <v>192</v>
      </c>
      <c r="E211" s="165" t="s">
        <v>1239</v>
      </c>
      <c r="F211" s="166" t="s">
        <v>202</v>
      </c>
      <c r="H211" s="167">
        <v>54.911999999999999</v>
      </c>
      <c r="I211" s="168"/>
      <c r="L211" s="164"/>
      <c r="M211" s="169"/>
      <c r="T211" s="170"/>
      <c r="AT211" s="165" t="s">
        <v>192</v>
      </c>
      <c r="AU211" s="165" t="s">
        <v>96</v>
      </c>
      <c r="AV211" s="14" t="s">
        <v>203</v>
      </c>
      <c r="AW211" s="14" t="s">
        <v>42</v>
      </c>
      <c r="AX211" s="14" t="s">
        <v>94</v>
      </c>
      <c r="AY211" s="165" t="s">
        <v>183</v>
      </c>
    </row>
    <row r="212" spans="2:65" s="1" customFormat="1" ht="16.5" customHeight="1">
      <c r="B212" s="33"/>
      <c r="C212" s="137" t="s">
        <v>255</v>
      </c>
      <c r="D212" s="137" t="s">
        <v>185</v>
      </c>
      <c r="E212" s="138" t="s">
        <v>1240</v>
      </c>
      <c r="F212" s="139" t="s">
        <v>1241</v>
      </c>
      <c r="G212" s="140" t="s">
        <v>188</v>
      </c>
      <c r="H212" s="141">
        <v>20.192</v>
      </c>
      <c r="I212" s="142"/>
      <c r="J212" s="143">
        <f>ROUND(I212*H212,2)</f>
        <v>0</v>
      </c>
      <c r="K212" s="139" t="s">
        <v>189</v>
      </c>
      <c r="L212" s="33"/>
      <c r="M212" s="144" t="s">
        <v>1</v>
      </c>
      <c r="N212" s="145" t="s">
        <v>52</v>
      </c>
      <c r="P212" s="146">
        <f>O212*H212</f>
        <v>0</v>
      </c>
      <c r="Q212" s="146">
        <v>0</v>
      </c>
      <c r="R212" s="146">
        <f>Q212*H212</f>
        <v>0</v>
      </c>
      <c r="S212" s="146">
        <v>0</v>
      </c>
      <c r="T212" s="147">
        <f>S212*H212</f>
        <v>0</v>
      </c>
      <c r="AR212" s="148" t="s">
        <v>190</v>
      </c>
      <c r="AT212" s="148" t="s">
        <v>185</v>
      </c>
      <c r="AU212" s="148" t="s">
        <v>96</v>
      </c>
      <c r="AY212" s="17" t="s">
        <v>183</v>
      </c>
      <c r="BE212" s="149">
        <f>IF(N212="základní",J212,0)</f>
        <v>0</v>
      </c>
      <c r="BF212" s="149">
        <f>IF(N212="snížená",J212,0)</f>
        <v>0</v>
      </c>
      <c r="BG212" s="149">
        <f>IF(N212="zákl. přenesená",J212,0)</f>
        <v>0</v>
      </c>
      <c r="BH212" s="149">
        <f>IF(N212="sníž. přenesená",J212,0)</f>
        <v>0</v>
      </c>
      <c r="BI212" s="149">
        <f>IF(N212="nulová",J212,0)</f>
        <v>0</v>
      </c>
      <c r="BJ212" s="17" t="s">
        <v>94</v>
      </c>
      <c r="BK212" s="149">
        <f>ROUND(I212*H212,2)</f>
        <v>0</v>
      </c>
      <c r="BL212" s="17" t="s">
        <v>190</v>
      </c>
      <c r="BM212" s="148" t="s">
        <v>1242</v>
      </c>
    </row>
    <row r="213" spans="2:65" s="13" customFormat="1" ht="11.25">
      <c r="B213" s="158"/>
      <c r="D213" s="151" t="s">
        <v>192</v>
      </c>
      <c r="E213" s="159" t="s">
        <v>1</v>
      </c>
      <c r="F213" s="160" t="s">
        <v>1231</v>
      </c>
      <c r="H213" s="159" t="s">
        <v>1</v>
      </c>
      <c r="I213" s="161"/>
      <c r="L213" s="158"/>
      <c r="M213" s="162"/>
      <c r="T213" s="163"/>
      <c r="AT213" s="159" t="s">
        <v>192</v>
      </c>
      <c r="AU213" s="159" t="s">
        <v>96</v>
      </c>
      <c r="AV213" s="13" t="s">
        <v>94</v>
      </c>
      <c r="AW213" s="13" t="s">
        <v>42</v>
      </c>
      <c r="AX213" s="13" t="s">
        <v>87</v>
      </c>
      <c r="AY213" s="159" t="s">
        <v>183</v>
      </c>
    </row>
    <row r="214" spans="2:65" s="13" customFormat="1" ht="11.25">
      <c r="B214" s="158"/>
      <c r="D214" s="151" t="s">
        <v>192</v>
      </c>
      <c r="E214" s="159" t="s">
        <v>1</v>
      </c>
      <c r="F214" s="160" t="s">
        <v>1243</v>
      </c>
      <c r="H214" s="159" t="s">
        <v>1</v>
      </c>
      <c r="I214" s="161"/>
      <c r="L214" s="158"/>
      <c r="M214" s="162"/>
      <c r="T214" s="163"/>
      <c r="AT214" s="159" t="s">
        <v>192</v>
      </c>
      <c r="AU214" s="159" t="s">
        <v>96</v>
      </c>
      <c r="AV214" s="13" t="s">
        <v>94</v>
      </c>
      <c r="AW214" s="13" t="s">
        <v>42</v>
      </c>
      <c r="AX214" s="13" t="s">
        <v>87</v>
      </c>
      <c r="AY214" s="159" t="s">
        <v>183</v>
      </c>
    </row>
    <row r="215" spans="2:65" s="13" customFormat="1" ht="11.25">
      <c r="B215" s="158"/>
      <c r="D215" s="151" t="s">
        <v>192</v>
      </c>
      <c r="E215" s="159" t="s">
        <v>1</v>
      </c>
      <c r="F215" s="160" t="s">
        <v>1233</v>
      </c>
      <c r="H215" s="159" t="s">
        <v>1</v>
      </c>
      <c r="I215" s="161"/>
      <c r="L215" s="158"/>
      <c r="M215" s="162"/>
      <c r="T215" s="163"/>
      <c r="AT215" s="159" t="s">
        <v>192</v>
      </c>
      <c r="AU215" s="159" t="s">
        <v>96</v>
      </c>
      <c r="AV215" s="13" t="s">
        <v>94</v>
      </c>
      <c r="AW215" s="13" t="s">
        <v>42</v>
      </c>
      <c r="AX215" s="13" t="s">
        <v>87</v>
      </c>
      <c r="AY215" s="159" t="s">
        <v>183</v>
      </c>
    </row>
    <row r="216" spans="2:65" s="14" customFormat="1" ht="11.25">
      <c r="B216" s="164"/>
      <c r="D216" s="151" t="s">
        <v>192</v>
      </c>
      <c r="E216" s="165" t="s">
        <v>1</v>
      </c>
      <c r="F216" s="166" t="s">
        <v>202</v>
      </c>
      <c r="H216" s="167">
        <v>0</v>
      </c>
      <c r="I216" s="168"/>
      <c r="L216" s="164"/>
      <c r="M216" s="169"/>
      <c r="T216" s="170"/>
      <c r="AT216" s="165" t="s">
        <v>192</v>
      </c>
      <c r="AU216" s="165" t="s">
        <v>96</v>
      </c>
      <c r="AV216" s="14" t="s">
        <v>203</v>
      </c>
      <c r="AW216" s="14" t="s">
        <v>42</v>
      </c>
      <c r="AX216" s="14" t="s">
        <v>87</v>
      </c>
      <c r="AY216" s="165" t="s">
        <v>183</v>
      </c>
    </row>
    <row r="217" spans="2:65" s="13" customFormat="1" ht="11.25">
      <c r="B217" s="158"/>
      <c r="D217" s="151" t="s">
        <v>192</v>
      </c>
      <c r="E217" s="159" t="s">
        <v>1</v>
      </c>
      <c r="F217" s="160" t="s">
        <v>1244</v>
      </c>
      <c r="H217" s="159" t="s">
        <v>1</v>
      </c>
      <c r="I217" s="161"/>
      <c r="L217" s="158"/>
      <c r="M217" s="162"/>
      <c r="T217" s="163"/>
      <c r="AT217" s="159" t="s">
        <v>192</v>
      </c>
      <c r="AU217" s="159" t="s">
        <v>96</v>
      </c>
      <c r="AV217" s="13" t="s">
        <v>94</v>
      </c>
      <c r="AW217" s="13" t="s">
        <v>42</v>
      </c>
      <c r="AX217" s="13" t="s">
        <v>87</v>
      </c>
      <c r="AY217" s="159" t="s">
        <v>183</v>
      </c>
    </row>
    <row r="218" spans="2:65" s="12" customFormat="1" ht="11.25">
      <c r="B218" s="150"/>
      <c r="D218" s="151" t="s">
        <v>192</v>
      </c>
      <c r="E218" s="152" t="s">
        <v>1</v>
      </c>
      <c r="F218" s="153" t="s">
        <v>1245</v>
      </c>
      <c r="H218" s="154">
        <v>20.192</v>
      </c>
      <c r="I218" s="155"/>
      <c r="L218" s="150"/>
      <c r="M218" s="156"/>
      <c r="T218" s="157"/>
      <c r="AT218" s="152" t="s">
        <v>192</v>
      </c>
      <c r="AU218" s="152" t="s">
        <v>96</v>
      </c>
      <c r="AV218" s="12" t="s">
        <v>96</v>
      </c>
      <c r="AW218" s="12" t="s">
        <v>42</v>
      </c>
      <c r="AX218" s="12" t="s">
        <v>87</v>
      </c>
      <c r="AY218" s="152" t="s">
        <v>183</v>
      </c>
    </row>
    <row r="219" spans="2:65" s="14" customFormat="1" ht="11.25">
      <c r="B219" s="164"/>
      <c r="D219" s="151" t="s">
        <v>192</v>
      </c>
      <c r="E219" s="165" t="s">
        <v>1</v>
      </c>
      <c r="F219" s="166" t="s">
        <v>1246</v>
      </c>
      <c r="H219" s="167">
        <v>20.192</v>
      </c>
      <c r="I219" s="168"/>
      <c r="L219" s="164"/>
      <c r="M219" s="169"/>
      <c r="T219" s="170"/>
      <c r="AT219" s="165" t="s">
        <v>192</v>
      </c>
      <c r="AU219" s="165" t="s">
        <v>96</v>
      </c>
      <c r="AV219" s="14" t="s">
        <v>203</v>
      </c>
      <c r="AW219" s="14" t="s">
        <v>42</v>
      </c>
      <c r="AX219" s="14" t="s">
        <v>87</v>
      </c>
      <c r="AY219" s="165" t="s">
        <v>183</v>
      </c>
    </row>
    <row r="220" spans="2:65" s="15" customFormat="1" ht="11.25">
      <c r="B220" s="190"/>
      <c r="D220" s="151" t="s">
        <v>192</v>
      </c>
      <c r="E220" s="191" t="s">
        <v>1134</v>
      </c>
      <c r="F220" s="192" t="s">
        <v>636</v>
      </c>
      <c r="H220" s="193">
        <v>20.192</v>
      </c>
      <c r="I220" s="194"/>
      <c r="L220" s="190"/>
      <c r="M220" s="195"/>
      <c r="T220" s="196"/>
      <c r="AT220" s="191" t="s">
        <v>192</v>
      </c>
      <c r="AU220" s="191" t="s">
        <v>96</v>
      </c>
      <c r="AV220" s="15" t="s">
        <v>190</v>
      </c>
      <c r="AW220" s="15" t="s">
        <v>42</v>
      </c>
      <c r="AX220" s="15" t="s">
        <v>94</v>
      </c>
      <c r="AY220" s="191" t="s">
        <v>183</v>
      </c>
    </row>
    <row r="221" spans="2:65" s="11" customFormat="1" ht="22.9" customHeight="1">
      <c r="B221" s="125"/>
      <c r="D221" s="126" t="s">
        <v>86</v>
      </c>
      <c r="E221" s="135" t="s">
        <v>96</v>
      </c>
      <c r="F221" s="135" t="s">
        <v>1247</v>
      </c>
      <c r="I221" s="128"/>
      <c r="J221" s="136">
        <f>BK221</f>
        <v>0</v>
      </c>
      <c r="L221" s="125"/>
      <c r="M221" s="130"/>
      <c r="P221" s="131">
        <f>SUM(P222:P277)</f>
        <v>0</v>
      </c>
      <c r="R221" s="131">
        <f>SUM(R222:R277)</f>
        <v>21.469087199999997</v>
      </c>
      <c r="T221" s="132">
        <f>SUM(T222:T277)</f>
        <v>0</v>
      </c>
      <c r="AR221" s="126" t="s">
        <v>94</v>
      </c>
      <c r="AT221" s="133" t="s">
        <v>86</v>
      </c>
      <c r="AU221" s="133" t="s">
        <v>94</v>
      </c>
      <c r="AY221" s="126" t="s">
        <v>183</v>
      </c>
      <c r="BK221" s="134">
        <f>SUM(BK222:BK277)</f>
        <v>0</v>
      </c>
    </row>
    <row r="222" spans="2:65" s="1" customFormat="1" ht="16.5" customHeight="1">
      <c r="B222" s="33"/>
      <c r="C222" s="137" t="s">
        <v>267</v>
      </c>
      <c r="D222" s="137" t="s">
        <v>185</v>
      </c>
      <c r="E222" s="138" t="s">
        <v>1248</v>
      </c>
      <c r="F222" s="139" t="s">
        <v>1249</v>
      </c>
      <c r="G222" s="140" t="s">
        <v>514</v>
      </c>
      <c r="H222" s="141">
        <v>1.321</v>
      </c>
      <c r="I222" s="142"/>
      <c r="J222" s="143">
        <f>ROUND(I222*H222,2)</f>
        <v>0</v>
      </c>
      <c r="K222" s="139" t="s">
        <v>189</v>
      </c>
      <c r="L222" s="33"/>
      <c r="M222" s="144" t="s">
        <v>1</v>
      </c>
      <c r="N222" s="145" t="s">
        <v>52</v>
      </c>
      <c r="P222" s="146">
        <f>O222*H222</f>
        <v>0</v>
      </c>
      <c r="Q222" s="146">
        <v>2.16</v>
      </c>
      <c r="R222" s="146">
        <f>Q222*H222</f>
        <v>2.8533599999999999</v>
      </c>
      <c r="S222" s="146">
        <v>0</v>
      </c>
      <c r="T222" s="147">
        <f>S222*H222</f>
        <v>0</v>
      </c>
      <c r="AR222" s="148" t="s">
        <v>190</v>
      </c>
      <c r="AT222" s="148" t="s">
        <v>185</v>
      </c>
      <c r="AU222" s="148" t="s">
        <v>96</v>
      </c>
      <c r="AY222" s="17" t="s">
        <v>183</v>
      </c>
      <c r="BE222" s="149">
        <f>IF(N222="základní",J222,0)</f>
        <v>0</v>
      </c>
      <c r="BF222" s="149">
        <f>IF(N222="snížená",J222,0)</f>
        <v>0</v>
      </c>
      <c r="BG222" s="149">
        <f>IF(N222="zákl. přenesená",J222,0)</f>
        <v>0</v>
      </c>
      <c r="BH222" s="149">
        <f>IF(N222="sníž. přenesená",J222,0)</f>
        <v>0</v>
      </c>
      <c r="BI222" s="149">
        <f>IF(N222="nulová",J222,0)</f>
        <v>0</v>
      </c>
      <c r="BJ222" s="17" t="s">
        <v>94</v>
      </c>
      <c r="BK222" s="149">
        <f>ROUND(I222*H222,2)</f>
        <v>0</v>
      </c>
      <c r="BL222" s="17" t="s">
        <v>190</v>
      </c>
      <c r="BM222" s="148" t="s">
        <v>1250</v>
      </c>
    </row>
    <row r="223" spans="2:65" s="13" customFormat="1" ht="11.25">
      <c r="B223" s="158"/>
      <c r="D223" s="151" t="s">
        <v>192</v>
      </c>
      <c r="E223" s="159" t="s">
        <v>1</v>
      </c>
      <c r="F223" s="160" t="s">
        <v>1251</v>
      </c>
      <c r="H223" s="159" t="s">
        <v>1</v>
      </c>
      <c r="I223" s="161"/>
      <c r="L223" s="158"/>
      <c r="M223" s="162"/>
      <c r="T223" s="163"/>
      <c r="AT223" s="159" t="s">
        <v>192</v>
      </c>
      <c r="AU223" s="159" t="s">
        <v>96</v>
      </c>
      <c r="AV223" s="13" t="s">
        <v>94</v>
      </c>
      <c r="AW223" s="13" t="s">
        <v>42</v>
      </c>
      <c r="AX223" s="13" t="s">
        <v>87</v>
      </c>
      <c r="AY223" s="159" t="s">
        <v>183</v>
      </c>
    </row>
    <row r="224" spans="2:65" s="13" customFormat="1" ht="11.25">
      <c r="B224" s="158"/>
      <c r="D224" s="151" t="s">
        <v>192</v>
      </c>
      <c r="E224" s="159" t="s">
        <v>1</v>
      </c>
      <c r="F224" s="160" t="s">
        <v>1192</v>
      </c>
      <c r="H224" s="159" t="s">
        <v>1</v>
      </c>
      <c r="I224" s="161"/>
      <c r="L224" s="158"/>
      <c r="M224" s="162"/>
      <c r="T224" s="163"/>
      <c r="AT224" s="159" t="s">
        <v>192</v>
      </c>
      <c r="AU224" s="159" t="s">
        <v>96</v>
      </c>
      <c r="AV224" s="13" t="s">
        <v>94</v>
      </c>
      <c r="AW224" s="13" t="s">
        <v>42</v>
      </c>
      <c r="AX224" s="13" t="s">
        <v>87</v>
      </c>
      <c r="AY224" s="159" t="s">
        <v>183</v>
      </c>
    </row>
    <row r="225" spans="2:51" s="13" customFormat="1" ht="11.25">
      <c r="B225" s="158"/>
      <c r="D225" s="151" t="s">
        <v>192</v>
      </c>
      <c r="E225" s="159" t="s">
        <v>1</v>
      </c>
      <c r="F225" s="160" t="s">
        <v>1193</v>
      </c>
      <c r="H225" s="159" t="s">
        <v>1</v>
      </c>
      <c r="I225" s="161"/>
      <c r="L225" s="158"/>
      <c r="M225" s="162"/>
      <c r="T225" s="163"/>
      <c r="AT225" s="159" t="s">
        <v>192</v>
      </c>
      <c r="AU225" s="159" t="s">
        <v>96</v>
      </c>
      <c r="AV225" s="13" t="s">
        <v>94</v>
      </c>
      <c r="AW225" s="13" t="s">
        <v>42</v>
      </c>
      <c r="AX225" s="13" t="s">
        <v>87</v>
      </c>
      <c r="AY225" s="159" t="s">
        <v>183</v>
      </c>
    </row>
    <row r="226" spans="2:51" s="12" customFormat="1" ht="11.25">
      <c r="B226" s="150"/>
      <c r="D226" s="151" t="s">
        <v>192</v>
      </c>
      <c r="E226" s="152" t="s">
        <v>1</v>
      </c>
      <c r="F226" s="153" t="s">
        <v>1252</v>
      </c>
      <c r="H226" s="154">
        <v>0.96</v>
      </c>
      <c r="I226" s="155"/>
      <c r="L226" s="150"/>
      <c r="M226" s="156"/>
      <c r="T226" s="157"/>
      <c r="AT226" s="152" t="s">
        <v>192</v>
      </c>
      <c r="AU226" s="152" t="s">
        <v>96</v>
      </c>
      <c r="AV226" s="12" t="s">
        <v>96</v>
      </c>
      <c r="AW226" s="12" t="s">
        <v>42</v>
      </c>
      <c r="AX226" s="12" t="s">
        <v>87</v>
      </c>
      <c r="AY226" s="152" t="s">
        <v>183</v>
      </c>
    </row>
    <row r="227" spans="2:51" s="14" customFormat="1" ht="11.25">
      <c r="B227" s="164"/>
      <c r="D227" s="151" t="s">
        <v>192</v>
      </c>
      <c r="E227" s="165" t="s">
        <v>1</v>
      </c>
      <c r="F227" s="166" t="s">
        <v>1195</v>
      </c>
      <c r="H227" s="167">
        <v>0.96</v>
      </c>
      <c r="I227" s="168"/>
      <c r="L227" s="164"/>
      <c r="M227" s="169"/>
      <c r="T227" s="170"/>
      <c r="AT227" s="165" t="s">
        <v>192</v>
      </c>
      <c r="AU227" s="165" t="s">
        <v>96</v>
      </c>
      <c r="AV227" s="14" t="s">
        <v>203</v>
      </c>
      <c r="AW227" s="14" t="s">
        <v>42</v>
      </c>
      <c r="AX227" s="14" t="s">
        <v>87</v>
      </c>
      <c r="AY227" s="165" t="s">
        <v>183</v>
      </c>
    </row>
    <row r="228" spans="2:51" s="13" customFormat="1" ht="11.25">
      <c r="B228" s="158"/>
      <c r="D228" s="151" t="s">
        <v>192</v>
      </c>
      <c r="E228" s="159" t="s">
        <v>1</v>
      </c>
      <c r="F228" s="160" t="s">
        <v>1180</v>
      </c>
      <c r="H228" s="159" t="s">
        <v>1</v>
      </c>
      <c r="I228" s="161"/>
      <c r="L228" s="158"/>
      <c r="M228" s="162"/>
      <c r="T228" s="163"/>
      <c r="AT228" s="159" t="s">
        <v>192</v>
      </c>
      <c r="AU228" s="159" t="s">
        <v>96</v>
      </c>
      <c r="AV228" s="13" t="s">
        <v>94</v>
      </c>
      <c r="AW228" s="13" t="s">
        <v>42</v>
      </c>
      <c r="AX228" s="13" t="s">
        <v>87</v>
      </c>
      <c r="AY228" s="159" t="s">
        <v>183</v>
      </c>
    </row>
    <row r="229" spans="2:51" s="13" customFormat="1" ht="11.25">
      <c r="B229" s="158"/>
      <c r="D229" s="151" t="s">
        <v>192</v>
      </c>
      <c r="E229" s="159" t="s">
        <v>1</v>
      </c>
      <c r="F229" s="160" t="s">
        <v>1253</v>
      </c>
      <c r="H229" s="159" t="s">
        <v>1</v>
      </c>
      <c r="I229" s="161"/>
      <c r="L229" s="158"/>
      <c r="M229" s="162"/>
      <c r="T229" s="163"/>
      <c r="AT229" s="159" t="s">
        <v>192</v>
      </c>
      <c r="AU229" s="159" t="s">
        <v>96</v>
      </c>
      <c r="AV229" s="13" t="s">
        <v>94</v>
      </c>
      <c r="AW229" s="13" t="s">
        <v>42</v>
      </c>
      <c r="AX229" s="13" t="s">
        <v>87</v>
      </c>
      <c r="AY229" s="159" t="s">
        <v>183</v>
      </c>
    </row>
    <row r="230" spans="2:51" s="12" customFormat="1" ht="11.25">
      <c r="B230" s="150"/>
      <c r="D230" s="151" t="s">
        <v>192</v>
      </c>
      <c r="E230" s="152" t="s">
        <v>1</v>
      </c>
      <c r="F230" s="153" t="s">
        <v>1254</v>
      </c>
      <c r="H230" s="154">
        <v>0.126</v>
      </c>
      <c r="I230" s="155"/>
      <c r="L230" s="150"/>
      <c r="M230" s="156"/>
      <c r="T230" s="157"/>
      <c r="AT230" s="152" t="s">
        <v>192</v>
      </c>
      <c r="AU230" s="152" t="s">
        <v>96</v>
      </c>
      <c r="AV230" s="12" t="s">
        <v>96</v>
      </c>
      <c r="AW230" s="12" t="s">
        <v>42</v>
      </c>
      <c r="AX230" s="12" t="s">
        <v>87</v>
      </c>
      <c r="AY230" s="152" t="s">
        <v>183</v>
      </c>
    </row>
    <row r="231" spans="2:51" s="14" customFormat="1" ht="11.25">
      <c r="B231" s="164"/>
      <c r="D231" s="151" t="s">
        <v>192</v>
      </c>
      <c r="E231" s="165" t="s">
        <v>1</v>
      </c>
      <c r="F231" s="166" t="s">
        <v>1198</v>
      </c>
      <c r="H231" s="167">
        <v>0.126</v>
      </c>
      <c r="I231" s="168"/>
      <c r="L231" s="164"/>
      <c r="M231" s="169"/>
      <c r="T231" s="170"/>
      <c r="AT231" s="165" t="s">
        <v>192</v>
      </c>
      <c r="AU231" s="165" t="s">
        <v>96</v>
      </c>
      <c r="AV231" s="14" t="s">
        <v>203</v>
      </c>
      <c r="AW231" s="14" t="s">
        <v>42</v>
      </c>
      <c r="AX231" s="14" t="s">
        <v>87</v>
      </c>
      <c r="AY231" s="165" t="s">
        <v>183</v>
      </c>
    </row>
    <row r="232" spans="2:51" s="13" customFormat="1" ht="11.25">
      <c r="B232" s="158"/>
      <c r="D232" s="151" t="s">
        <v>192</v>
      </c>
      <c r="E232" s="159" t="s">
        <v>1</v>
      </c>
      <c r="F232" s="160" t="s">
        <v>1199</v>
      </c>
      <c r="H232" s="159" t="s">
        <v>1</v>
      </c>
      <c r="I232" s="161"/>
      <c r="L232" s="158"/>
      <c r="M232" s="162"/>
      <c r="T232" s="163"/>
      <c r="AT232" s="159" t="s">
        <v>192</v>
      </c>
      <c r="AU232" s="159" t="s">
        <v>96</v>
      </c>
      <c r="AV232" s="13" t="s">
        <v>94</v>
      </c>
      <c r="AW232" s="13" t="s">
        <v>42</v>
      </c>
      <c r="AX232" s="13" t="s">
        <v>87</v>
      </c>
      <c r="AY232" s="159" t="s">
        <v>183</v>
      </c>
    </row>
    <row r="233" spans="2:51" s="13" customFormat="1" ht="11.25">
      <c r="B233" s="158"/>
      <c r="D233" s="151" t="s">
        <v>192</v>
      </c>
      <c r="E233" s="159" t="s">
        <v>1</v>
      </c>
      <c r="F233" s="160" t="s">
        <v>1255</v>
      </c>
      <c r="H233" s="159" t="s">
        <v>1</v>
      </c>
      <c r="I233" s="161"/>
      <c r="L233" s="158"/>
      <c r="M233" s="162"/>
      <c r="T233" s="163"/>
      <c r="AT233" s="159" t="s">
        <v>192</v>
      </c>
      <c r="AU233" s="159" t="s">
        <v>96</v>
      </c>
      <c r="AV233" s="13" t="s">
        <v>94</v>
      </c>
      <c r="AW233" s="13" t="s">
        <v>42</v>
      </c>
      <c r="AX233" s="13" t="s">
        <v>87</v>
      </c>
      <c r="AY233" s="159" t="s">
        <v>183</v>
      </c>
    </row>
    <row r="234" spans="2:51" s="12" customFormat="1" ht="11.25">
      <c r="B234" s="150"/>
      <c r="D234" s="151" t="s">
        <v>192</v>
      </c>
      <c r="E234" s="152" t="s">
        <v>1</v>
      </c>
      <c r="F234" s="153" t="s">
        <v>1256</v>
      </c>
      <c r="H234" s="154">
        <v>9.6000000000000002E-2</v>
      </c>
      <c r="I234" s="155"/>
      <c r="L234" s="150"/>
      <c r="M234" s="156"/>
      <c r="T234" s="157"/>
      <c r="AT234" s="152" t="s">
        <v>192</v>
      </c>
      <c r="AU234" s="152" t="s">
        <v>96</v>
      </c>
      <c r="AV234" s="12" t="s">
        <v>96</v>
      </c>
      <c r="AW234" s="12" t="s">
        <v>42</v>
      </c>
      <c r="AX234" s="12" t="s">
        <v>87</v>
      </c>
      <c r="AY234" s="152" t="s">
        <v>183</v>
      </c>
    </row>
    <row r="235" spans="2:51" s="14" customFormat="1" ht="11.25">
      <c r="B235" s="164"/>
      <c r="D235" s="151" t="s">
        <v>192</v>
      </c>
      <c r="E235" s="165" t="s">
        <v>1</v>
      </c>
      <c r="F235" s="166" t="s">
        <v>1202</v>
      </c>
      <c r="H235" s="167">
        <v>9.6000000000000002E-2</v>
      </c>
      <c r="I235" s="168"/>
      <c r="L235" s="164"/>
      <c r="M235" s="169"/>
      <c r="T235" s="170"/>
      <c r="AT235" s="165" t="s">
        <v>192</v>
      </c>
      <c r="AU235" s="165" t="s">
        <v>96</v>
      </c>
      <c r="AV235" s="14" t="s">
        <v>203</v>
      </c>
      <c r="AW235" s="14" t="s">
        <v>42</v>
      </c>
      <c r="AX235" s="14" t="s">
        <v>87</v>
      </c>
      <c r="AY235" s="165" t="s">
        <v>183</v>
      </c>
    </row>
    <row r="236" spans="2:51" s="13" customFormat="1" ht="11.25">
      <c r="B236" s="158"/>
      <c r="D236" s="151" t="s">
        <v>192</v>
      </c>
      <c r="E236" s="159" t="s">
        <v>1</v>
      </c>
      <c r="F236" s="160" t="s">
        <v>1203</v>
      </c>
      <c r="H236" s="159" t="s">
        <v>1</v>
      </c>
      <c r="I236" s="161"/>
      <c r="L236" s="158"/>
      <c r="M236" s="162"/>
      <c r="T236" s="163"/>
      <c r="AT236" s="159" t="s">
        <v>192</v>
      </c>
      <c r="AU236" s="159" t="s">
        <v>96</v>
      </c>
      <c r="AV236" s="13" t="s">
        <v>94</v>
      </c>
      <c r="AW236" s="13" t="s">
        <v>42</v>
      </c>
      <c r="AX236" s="13" t="s">
        <v>87</v>
      </c>
      <c r="AY236" s="159" t="s">
        <v>183</v>
      </c>
    </row>
    <row r="237" spans="2:51" s="13" customFormat="1" ht="11.25">
      <c r="B237" s="158"/>
      <c r="D237" s="151" t="s">
        <v>192</v>
      </c>
      <c r="E237" s="159" t="s">
        <v>1</v>
      </c>
      <c r="F237" s="160" t="s">
        <v>1257</v>
      </c>
      <c r="H237" s="159" t="s">
        <v>1</v>
      </c>
      <c r="I237" s="161"/>
      <c r="L237" s="158"/>
      <c r="M237" s="162"/>
      <c r="T237" s="163"/>
      <c r="AT237" s="159" t="s">
        <v>192</v>
      </c>
      <c r="AU237" s="159" t="s">
        <v>96</v>
      </c>
      <c r="AV237" s="13" t="s">
        <v>94</v>
      </c>
      <c r="AW237" s="13" t="s">
        <v>42</v>
      </c>
      <c r="AX237" s="13" t="s">
        <v>87</v>
      </c>
      <c r="AY237" s="159" t="s">
        <v>183</v>
      </c>
    </row>
    <row r="238" spans="2:51" s="12" customFormat="1" ht="11.25">
      <c r="B238" s="150"/>
      <c r="D238" s="151" t="s">
        <v>192</v>
      </c>
      <c r="E238" s="152" t="s">
        <v>1</v>
      </c>
      <c r="F238" s="153" t="s">
        <v>1258</v>
      </c>
      <c r="H238" s="154">
        <v>4.8000000000000001E-2</v>
      </c>
      <c r="I238" s="155"/>
      <c r="L238" s="150"/>
      <c r="M238" s="156"/>
      <c r="T238" s="157"/>
      <c r="AT238" s="152" t="s">
        <v>192</v>
      </c>
      <c r="AU238" s="152" t="s">
        <v>96</v>
      </c>
      <c r="AV238" s="12" t="s">
        <v>96</v>
      </c>
      <c r="AW238" s="12" t="s">
        <v>42</v>
      </c>
      <c r="AX238" s="12" t="s">
        <v>87</v>
      </c>
      <c r="AY238" s="152" t="s">
        <v>183</v>
      </c>
    </row>
    <row r="239" spans="2:51" s="14" customFormat="1" ht="11.25">
      <c r="B239" s="164"/>
      <c r="D239" s="151" t="s">
        <v>192</v>
      </c>
      <c r="E239" s="165" t="s">
        <v>1</v>
      </c>
      <c r="F239" s="166" t="s">
        <v>1206</v>
      </c>
      <c r="H239" s="167">
        <v>4.8000000000000001E-2</v>
      </c>
      <c r="I239" s="168"/>
      <c r="L239" s="164"/>
      <c r="M239" s="169"/>
      <c r="T239" s="170"/>
      <c r="AT239" s="165" t="s">
        <v>192</v>
      </c>
      <c r="AU239" s="165" t="s">
        <v>96</v>
      </c>
      <c r="AV239" s="14" t="s">
        <v>203</v>
      </c>
      <c r="AW239" s="14" t="s">
        <v>42</v>
      </c>
      <c r="AX239" s="14" t="s">
        <v>87</v>
      </c>
      <c r="AY239" s="165" t="s">
        <v>183</v>
      </c>
    </row>
    <row r="240" spans="2:51" s="13" customFormat="1" ht="11.25">
      <c r="B240" s="158"/>
      <c r="D240" s="151" t="s">
        <v>192</v>
      </c>
      <c r="E240" s="159" t="s">
        <v>1</v>
      </c>
      <c r="F240" s="160" t="s">
        <v>1207</v>
      </c>
      <c r="H240" s="159" t="s">
        <v>1</v>
      </c>
      <c r="I240" s="161"/>
      <c r="L240" s="158"/>
      <c r="M240" s="162"/>
      <c r="T240" s="163"/>
      <c r="AT240" s="159" t="s">
        <v>192</v>
      </c>
      <c r="AU240" s="159" t="s">
        <v>96</v>
      </c>
      <c r="AV240" s="13" t="s">
        <v>94</v>
      </c>
      <c r="AW240" s="13" t="s">
        <v>42</v>
      </c>
      <c r="AX240" s="13" t="s">
        <v>87</v>
      </c>
      <c r="AY240" s="159" t="s">
        <v>183</v>
      </c>
    </row>
    <row r="241" spans="2:65" s="13" customFormat="1" ht="11.25">
      <c r="B241" s="158"/>
      <c r="D241" s="151" t="s">
        <v>192</v>
      </c>
      <c r="E241" s="159" t="s">
        <v>1</v>
      </c>
      <c r="F241" s="160" t="s">
        <v>1259</v>
      </c>
      <c r="H241" s="159" t="s">
        <v>1</v>
      </c>
      <c r="I241" s="161"/>
      <c r="L241" s="158"/>
      <c r="M241" s="162"/>
      <c r="T241" s="163"/>
      <c r="AT241" s="159" t="s">
        <v>192</v>
      </c>
      <c r="AU241" s="159" t="s">
        <v>96</v>
      </c>
      <c r="AV241" s="13" t="s">
        <v>94</v>
      </c>
      <c r="AW241" s="13" t="s">
        <v>42</v>
      </c>
      <c r="AX241" s="13" t="s">
        <v>87</v>
      </c>
      <c r="AY241" s="159" t="s">
        <v>183</v>
      </c>
    </row>
    <row r="242" spans="2:65" s="12" customFormat="1" ht="11.25">
      <c r="B242" s="150"/>
      <c r="D242" s="151" t="s">
        <v>192</v>
      </c>
      <c r="E242" s="152" t="s">
        <v>1</v>
      </c>
      <c r="F242" s="153" t="s">
        <v>1260</v>
      </c>
      <c r="H242" s="154">
        <v>9.0999999999999998E-2</v>
      </c>
      <c r="I242" s="155"/>
      <c r="L242" s="150"/>
      <c r="M242" s="156"/>
      <c r="T242" s="157"/>
      <c r="AT242" s="152" t="s">
        <v>192</v>
      </c>
      <c r="AU242" s="152" t="s">
        <v>96</v>
      </c>
      <c r="AV242" s="12" t="s">
        <v>96</v>
      </c>
      <c r="AW242" s="12" t="s">
        <v>42</v>
      </c>
      <c r="AX242" s="12" t="s">
        <v>87</v>
      </c>
      <c r="AY242" s="152" t="s">
        <v>183</v>
      </c>
    </row>
    <row r="243" spans="2:65" s="14" customFormat="1" ht="11.25">
      <c r="B243" s="164"/>
      <c r="D243" s="151" t="s">
        <v>192</v>
      </c>
      <c r="E243" s="165" t="s">
        <v>1</v>
      </c>
      <c r="F243" s="166" t="s">
        <v>1210</v>
      </c>
      <c r="H243" s="167">
        <v>9.0999999999999998E-2</v>
      </c>
      <c r="I243" s="168"/>
      <c r="L243" s="164"/>
      <c r="M243" s="169"/>
      <c r="T243" s="170"/>
      <c r="AT243" s="165" t="s">
        <v>192</v>
      </c>
      <c r="AU243" s="165" t="s">
        <v>96</v>
      </c>
      <c r="AV243" s="14" t="s">
        <v>203</v>
      </c>
      <c r="AW243" s="14" t="s">
        <v>42</v>
      </c>
      <c r="AX243" s="14" t="s">
        <v>87</v>
      </c>
      <c r="AY243" s="165" t="s">
        <v>183</v>
      </c>
    </row>
    <row r="244" spans="2:65" s="15" customFormat="1" ht="11.25">
      <c r="B244" s="190"/>
      <c r="D244" s="151" t="s">
        <v>192</v>
      </c>
      <c r="E244" s="191" t="s">
        <v>1</v>
      </c>
      <c r="F244" s="192" t="s">
        <v>636</v>
      </c>
      <c r="H244" s="193">
        <v>1.321</v>
      </c>
      <c r="I244" s="194"/>
      <c r="L244" s="190"/>
      <c r="M244" s="195"/>
      <c r="T244" s="196"/>
      <c r="AT244" s="191" t="s">
        <v>192</v>
      </c>
      <c r="AU244" s="191" t="s">
        <v>96</v>
      </c>
      <c r="AV244" s="15" t="s">
        <v>190</v>
      </c>
      <c r="AW244" s="15" t="s">
        <v>42</v>
      </c>
      <c r="AX244" s="15" t="s">
        <v>94</v>
      </c>
      <c r="AY244" s="191" t="s">
        <v>183</v>
      </c>
    </row>
    <row r="245" spans="2:65" s="1" customFormat="1" ht="16.5" customHeight="1">
      <c r="B245" s="33"/>
      <c r="C245" s="137" t="s">
        <v>275</v>
      </c>
      <c r="D245" s="137" t="s">
        <v>185</v>
      </c>
      <c r="E245" s="138" t="s">
        <v>1261</v>
      </c>
      <c r="F245" s="139" t="s">
        <v>1262</v>
      </c>
      <c r="G245" s="140" t="s">
        <v>514</v>
      </c>
      <c r="H245" s="141">
        <v>3.64</v>
      </c>
      <c r="I245" s="142"/>
      <c r="J245" s="143">
        <f>ROUND(I245*H245,2)</f>
        <v>0</v>
      </c>
      <c r="K245" s="139" t="s">
        <v>705</v>
      </c>
      <c r="L245" s="33"/>
      <c r="M245" s="144" t="s">
        <v>1</v>
      </c>
      <c r="N245" s="145" t="s">
        <v>52</v>
      </c>
      <c r="P245" s="146">
        <f>O245*H245</f>
        <v>0</v>
      </c>
      <c r="Q245" s="146">
        <v>1.98</v>
      </c>
      <c r="R245" s="146">
        <f>Q245*H245</f>
        <v>7.2072000000000003</v>
      </c>
      <c r="S245" s="146">
        <v>0</v>
      </c>
      <c r="T245" s="147">
        <f>S245*H245</f>
        <v>0</v>
      </c>
      <c r="AR245" s="148" t="s">
        <v>190</v>
      </c>
      <c r="AT245" s="148" t="s">
        <v>185</v>
      </c>
      <c r="AU245" s="148" t="s">
        <v>96</v>
      </c>
      <c r="AY245" s="17" t="s">
        <v>183</v>
      </c>
      <c r="BE245" s="149">
        <f>IF(N245="základní",J245,0)</f>
        <v>0</v>
      </c>
      <c r="BF245" s="149">
        <f>IF(N245="snížená",J245,0)</f>
        <v>0</v>
      </c>
      <c r="BG245" s="149">
        <f>IF(N245="zákl. přenesená",J245,0)</f>
        <v>0</v>
      </c>
      <c r="BH245" s="149">
        <f>IF(N245="sníž. přenesená",J245,0)</f>
        <v>0</v>
      </c>
      <c r="BI245" s="149">
        <f>IF(N245="nulová",J245,0)</f>
        <v>0</v>
      </c>
      <c r="BJ245" s="17" t="s">
        <v>94</v>
      </c>
      <c r="BK245" s="149">
        <f>ROUND(I245*H245,2)</f>
        <v>0</v>
      </c>
      <c r="BL245" s="17" t="s">
        <v>190</v>
      </c>
      <c r="BM245" s="148" t="s">
        <v>1263</v>
      </c>
    </row>
    <row r="246" spans="2:65" s="13" customFormat="1" ht="11.25">
      <c r="B246" s="158"/>
      <c r="D246" s="151" t="s">
        <v>192</v>
      </c>
      <c r="E246" s="159" t="s">
        <v>1</v>
      </c>
      <c r="F246" s="160" t="s">
        <v>1180</v>
      </c>
      <c r="H246" s="159" t="s">
        <v>1</v>
      </c>
      <c r="I246" s="161"/>
      <c r="L246" s="158"/>
      <c r="M246" s="162"/>
      <c r="T246" s="163"/>
      <c r="AT246" s="159" t="s">
        <v>192</v>
      </c>
      <c r="AU246" s="159" t="s">
        <v>96</v>
      </c>
      <c r="AV246" s="13" t="s">
        <v>94</v>
      </c>
      <c r="AW246" s="13" t="s">
        <v>42</v>
      </c>
      <c r="AX246" s="13" t="s">
        <v>87</v>
      </c>
      <c r="AY246" s="159" t="s">
        <v>183</v>
      </c>
    </row>
    <row r="247" spans="2:65" s="13" customFormat="1" ht="11.25">
      <c r="B247" s="158"/>
      <c r="D247" s="151" t="s">
        <v>192</v>
      </c>
      <c r="E247" s="159" t="s">
        <v>1</v>
      </c>
      <c r="F247" s="160" t="s">
        <v>1264</v>
      </c>
      <c r="H247" s="159" t="s">
        <v>1</v>
      </c>
      <c r="I247" s="161"/>
      <c r="L247" s="158"/>
      <c r="M247" s="162"/>
      <c r="T247" s="163"/>
      <c r="AT247" s="159" t="s">
        <v>192</v>
      </c>
      <c r="AU247" s="159" t="s">
        <v>96</v>
      </c>
      <c r="AV247" s="13" t="s">
        <v>94</v>
      </c>
      <c r="AW247" s="13" t="s">
        <v>42</v>
      </c>
      <c r="AX247" s="13" t="s">
        <v>87</v>
      </c>
      <c r="AY247" s="159" t="s">
        <v>183</v>
      </c>
    </row>
    <row r="248" spans="2:65" s="12" customFormat="1" ht="11.25">
      <c r="B248" s="150"/>
      <c r="D248" s="151" t="s">
        <v>192</v>
      </c>
      <c r="E248" s="152" t="s">
        <v>1</v>
      </c>
      <c r="F248" s="153" t="s">
        <v>1265</v>
      </c>
      <c r="H248" s="154">
        <v>3.64</v>
      </c>
      <c r="I248" s="155"/>
      <c r="L248" s="150"/>
      <c r="M248" s="156"/>
      <c r="T248" s="157"/>
      <c r="AT248" s="152" t="s">
        <v>192</v>
      </c>
      <c r="AU248" s="152" t="s">
        <v>96</v>
      </c>
      <c r="AV248" s="12" t="s">
        <v>96</v>
      </c>
      <c r="AW248" s="12" t="s">
        <v>42</v>
      </c>
      <c r="AX248" s="12" t="s">
        <v>87</v>
      </c>
      <c r="AY248" s="152" t="s">
        <v>183</v>
      </c>
    </row>
    <row r="249" spans="2:65" s="15" customFormat="1" ht="11.25">
      <c r="B249" s="190"/>
      <c r="D249" s="151" t="s">
        <v>192</v>
      </c>
      <c r="E249" s="191" t="s">
        <v>1</v>
      </c>
      <c r="F249" s="192" t="s">
        <v>636</v>
      </c>
      <c r="H249" s="193">
        <v>3.64</v>
      </c>
      <c r="I249" s="194"/>
      <c r="L249" s="190"/>
      <c r="M249" s="195"/>
      <c r="T249" s="196"/>
      <c r="AT249" s="191" t="s">
        <v>192</v>
      </c>
      <c r="AU249" s="191" t="s">
        <v>96</v>
      </c>
      <c r="AV249" s="15" t="s">
        <v>190</v>
      </c>
      <c r="AW249" s="15" t="s">
        <v>42</v>
      </c>
      <c r="AX249" s="15" t="s">
        <v>94</v>
      </c>
      <c r="AY249" s="191" t="s">
        <v>183</v>
      </c>
    </row>
    <row r="250" spans="2:65" s="1" customFormat="1" ht="16.5" customHeight="1">
      <c r="B250" s="33"/>
      <c r="C250" s="137" t="s">
        <v>281</v>
      </c>
      <c r="D250" s="137" t="s">
        <v>185</v>
      </c>
      <c r="E250" s="138" t="s">
        <v>1266</v>
      </c>
      <c r="F250" s="139" t="s">
        <v>1267</v>
      </c>
      <c r="G250" s="140" t="s">
        <v>514</v>
      </c>
      <c r="H250" s="141">
        <v>4.5599999999999996</v>
      </c>
      <c r="I250" s="142"/>
      <c r="J250" s="143">
        <f>ROUND(I250*H250,2)</f>
        <v>0</v>
      </c>
      <c r="K250" s="139" t="s">
        <v>189</v>
      </c>
      <c r="L250" s="33"/>
      <c r="M250" s="144" t="s">
        <v>1</v>
      </c>
      <c r="N250" s="145" t="s">
        <v>52</v>
      </c>
      <c r="P250" s="146">
        <f>O250*H250</f>
        <v>0</v>
      </c>
      <c r="Q250" s="146">
        <v>2.5018699999999998</v>
      </c>
      <c r="R250" s="146">
        <f>Q250*H250</f>
        <v>11.408527199999998</v>
      </c>
      <c r="S250" s="146">
        <v>0</v>
      </c>
      <c r="T250" s="147">
        <f>S250*H250</f>
        <v>0</v>
      </c>
      <c r="AR250" s="148" t="s">
        <v>190</v>
      </c>
      <c r="AT250" s="148" t="s">
        <v>185</v>
      </c>
      <c r="AU250" s="148" t="s">
        <v>96</v>
      </c>
      <c r="AY250" s="17" t="s">
        <v>183</v>
      </c>
      <c r="BE250" s="149">
        <f>IF(N250="základní",J250,0)</f>
        <v>0</v>
      </c>
      <c r="BF250" s="149">
        <f>IF(N250="snížená",J250,0)</f>
        <v>0</v>
      </c>
      <c r="BG250" s="149">
        <f>IF(N250="zákl. přenesená",J250,0)</f>
        <v>0</v>
      </c>
      <c r="BH250" s="149">
        <f>IF(N250="sníž. přenesená",J250,0)</f>
        <v>0</v>
      </c>
      <c r="BI250" s="149">
        <f>IF(N250="nulová",J250,0)</f>
        <v>0</v>
      </c>
      <c r="BJ250" s="17" t="s">
        <v>94</v>
      </c>
      <c r="BK250" s="149">
        <f>ROUND(I250*H250,2)</f>
        <v>0</v>
      </c>
      <c r="BL250" s="17" t="s">
        <v>190</v>
      </c>
      <c r="BM250" s="148" t="s">
        <v>1268</v>
      </c>
    </row>
    <row r="251" spans="2:65" s="13" customFormat="1" ht="11.25">
      <c r="B251" s="158"/>
      <c r="D251" s="151" t="s">
        <v>192</v>
      </c>
      <c r="E251" s="159" t="s">
        <v>1</v>
      </c>
      <c r="F251" s="160" t="s">
        <v>1269</v>
      </c>
      <c r="H251" s="159" t="s">
        <v>1</v>
      </c>
      <c r="I251" s="161"/>
      <c r="L251" s="158"/>
      <c r="M251" s="162"/>
      <c r="T251" s="163"/>
      <c r="AT251" s="159" t="s">
        <v>192</v>
      </c>
      <c r="AU251" s="159" t="s">
        <v>96</v>
      </c>
      <c r="AV251" s="13" t="s">
        <v>94</v>
      </c>
      <c r="AW251" s="13" t="s">
        <v>42</v>
      </c>
      <c r="AX251" s="13" t="s">
        <v>87</v>
      </c>
      <c r="AY251" s="159" t="s">
        <v>183</v>
      </c>
    </row>
    <row r="252" spans="2:65" s="13" customFormat="1" ht="11.25">
      <c r="B252" s="158"/>
      <c r="D252" s="151" t="s">
        <v>192</v>
      </c>
      <c r="E252" s="159" t="s">
        <v>1</v>
      </c>
      <c r="F252" s="160" t="s">
        <v>1192</v>
      </c>
      <c r="H252" s="159" t="s">
        <v>1</v>
      </c>
      <c r="I252" s="161"/>
      <c r="L252" s="158"/>
      <c r="M252" s="162"/>
      <c r="T252" s="163"/>
      <c r="AT252" s="159" t="s">
        <v>192</v>
      </c>
      <c r="AU252" s="159" t="s">
        <v>96</v>
      </c>
      <c r="AV252" s="13" t="s">
        <v>94</v>
      </c>
      <c r="AW252" s="13" t="s">
        <v>42</v>
      </c>
      <c r="AX252" s="13" t="s">
        <v>87</v>
      </c>
      <c r="AY252" s="159" t="s">
        <v>183</v>
      </c>
    </row>
    <row r="253" spans="2:65" s="13" customFormat="1" ht="11.25">
      <c r="B253" s="158"/>
      <c r="D253" s="151" t="s">
        <v>192</v>
      </c>
      <c r="E253" s="159" t="s">
        <v>1</v>
      </c>
      <c r="F253" s="160" t="s">
        <v>1270</v>
      </c>
      <c r="H253" s="159" t="s">
        <v>1</v>
      </c>
      <c r="I253" s="161"/>
      <c r="L253" s="158"/>
      <c r="M253" s="162"/>
      <c r="T253" s="163"/>
      <c r="AT253" s="159" t="s">
        <v>192</v>
      </c>
      <c r="AU253" s="159" t="s">
        <v>96</v>
      </c>
      <c r="AV253" s="13" t="s">
        <v>94</v>
      </c>
      <c r="AW253" s="13" t="s">
        <v>42</v>
      </c>
      <c r="AX253" s="13" t="s">
        <v>87</v>
      </c>
      <c r="AY253" s="159" t="s">
        <v>183</v>
      </c>
    </row>
    <row r="254" spans="2:65" s="12" customFormat="1" ht="11.25">
      <c r="B254" s="150"/>
      <c r="D254" s="151" t="s">
        <v>192</v>
      </c>
      <c r="E254" s="152" t="s">
        <v>1</v>
      </c>
      <c r="F254" s="153" t="s">
        <v>1271</v>
      </c>
      <c r="H254" s="154">
        <v>2.9809999999999999</v>
      </c>
      <c r="I254" s="155"/>
      <c r="L254" s="150"/>
      <c r="M254" s="156"/>
      <c r="T254" s="157"/>
      <c r="AT254" s="152" t="s">
        <v>192</v>
      </c>
      <c r="AU254" s="152" t="s">
        <v>96</v>
      </c>
      <c r="AV254" s="12" t="s">
        <v>96</v>
      </c>
      <c r="AW254" s="12" t="s">
        <v>42</v>
      </c>
      <c r="AX254" s="12" t="s">
        <v>87</v>
      </c>
      <c r="AY254" s="152" t="s">
        <v>183</v>
      </c>
    </row>
    <row r="255" spans="2:65" s="14" customFormat="1" ht="11.25">
      <c r="B255" s="164"/>
      <c r="D255" s="151" t="s">
        <v>192</v>
      </c>
      <c r="E255" s="165" t="s">
        <v>1</v>
      </c>
      <c r="F255" s="166" t="s">
        <v>1195</v>
      </c>
      <c r="H255" s="167">
        <v>2.9809999999999999</v>
      </c>
      <c r="I255" s="168"/>
      <c r="L255" s="164"/>
      <c r="M255" s="169"/>
      <c r="T255" s="170"/>
      <c r="AT255" s="165" t="s">
        <v>192</v>
      </c>
      <c r="AU255" s="165" t="s">
        <v>96</v>
      </c>
      <c r="AV255" s="14" t="s">
        <v>203</v>
      </c>
      <c r="AW255" s="14" t="s">
        <v>42</v>
      </c>
      <c r="AX255" s="14" t="s">
        <v>87</v>
      </c>
      <c r="AY255" s="165" t="s">
        <v>183</v>
      </c>
    </row>
    <row r="256" spans="2:65" s="13" customFormat="1" ht="11.25">
      <c r="B256" s="158"/>
      <c r="D256" s="151" t="s">
        <v>192</v>
      </c>
      <c r="E256" s="159" t="s">
        <v>1</v>
      </c>
      <c r="F256" s="160" t="s">
        <v>1180</v>
      </c>
      <c r="H256" s="159" t="s">
        <v>1</v>
      </c>
      <c r="I256" s="161"/>
      <c r="L256" s="158"/>
      <c r="M256" s="162"/>
      <c r="T256" s="163"/>
      <c r="AT256" s="159" t="s">
        <v>192</v>
      </c>
      <c r="AU256" s="159" t="s">
        <v>96</v>
      </c>
      <c r="AV256" s="13" t="s">
        <v>94</v>
      </c>
      <c r="AW256" s="13" t="s">
        <v>42</v>
      </c>
      <c r="AX256" s="13" t="s">
        <v>87</v>
      </c>
      <c r="AY256" s="159" t="s">
        <v>183</v>
      </c>
    </row>
    <row r="257" spans="2:51" s="13" customFormat="1" ht="11.25">
      <c r="B257" s="158"/>
      <c r="D257" s="151" t="s">
        <v>192</v>
      </c>
      <c r="E257" s="159" t="s">
        <v>1</v>
      </c>
      <c r="F257" s="160" t="s">
        <v>1272</v>
      </c>
      <c r="H257" s="159" t="s">
        <v>1</v>
      </c>
      <c r="I257" s="161"/>
      <c r="L257" s="158"/>
      <c r="M257" s="162"/>
      <c r="T257" s="163"/>
      <c r="AT257" s="159" t="s">
        <v>192</v>
      </c>
      <c r="AU257" s="159" t="s">
        <v>96</v>
      </c>
      <c r="AV257" s="13" t="s">
        <v>94</v>
      </c>
      <c r="AW257" s="13" t="s">
        <v>42</v>
      </c>
      <c r="AX257" s="13" t="s">
        <v>87</v>
      </c>
      <c r="AY257" s="159" t="s">
        <v>183</v>
      </c>
    </row>
    <row r="258" spans="2:51" s="12" customFormat="1" ht="11.25">
      <c r="B258" s="150"/>
      <c r="D258" s="151" t="s">
        <v>192</v>
      </c>
      <c r="E258" s="152" t="s">
        <v>1</v>
      </c>
      <c r="F258" s="153" t="s">
        <v>1273</v>
      </c>
      <c r="H258" s="154">
        <v>0.65200000000000002</v>
      </c>
      <c r="I258" s="155"/>
      <c r="L258" s="150"/>
      <c r="M258" s="156"/>
      <c r="T258" s="157"/>
      <c r="AT258" s="152" t="s">
        <v>192</v>
      </c>
      <c r="AU258" s="152" t="s">
        <v>96</v>
      </c>
      <c r="AV258" s="12" t="s">
        <v>96</v>
      </c>
      <c r="AW258" s="12" t="s">
        <v>42</v>
      </c>
      <c r="AX258" s="12" t="s">
        <v>87</v>
      </c>
      <c r="AY258" s="152" t="s">
        <v>183</v>
      </c>
    </row>
    <row r="259" spans="2:51" s="14" customFormat="1" ht="11.25">
      <c r="B259" s="164"/>
      <c r="D259" s="151" t="s">
        <v>192</v>
      </c>
      <c r="E259" s="165" t="s">
        <v>1</v>
      </c>
      <c r="F259" s="166" t="s">
        <v>1198</v>
      </c>
      <c r="H259" s="167">
        <v>0.65200000000000002</v>
      </c>
      <c r="I259" s="168"/>
      <c r="L259" s="164"/>
      <c r="M259" s="169"/>
      <c r="T259" s="170"/>
      <c r="AT259" s="165" t="s">
        <v>192</v>
      </c>
      <c r="AU259" s="165" t="s">
        <v>96</v>
      </c>
      <c r="AV259" s="14" t="s">
        <v>203</v>
      </c>
      <c r="AW259" s="14" t="s">
        <v>42</v>
      </c>
      <c r="AX259" s="14" t="s">
        <v>87</v>
      </c>
      <c r="AY259" s="165" t="s">
        <v>183</v>
      </c>
    </row>
    <row r="260" spans="2:51" s="13" customFormat="1" ht="11.25">
      <c r="B260" s="158"/>
      <c r="D260" s="151" t="s">
        <v>192</v>
      </c>
      <c r="E260" s="159" t="s">
        <v>1</v>
      </c>
      <c r="F260" s="160" t="s">
        <v>1199</v>
      </c>
      <c r="H260" s="159" t="s">
        <v>1</v>
      </c>
      <c r="I260" s="161"/>
      <c r="L260" s="158"/>
      <c r="M260" s="162"/>
      <c r="T260" s="163"/>
      <c r="AT260" s="159" t="s">
        <v>192</v>
      </c>
      <c r="AU260" s="159" t="s">
        <v>96</v>
      </c>
      <c r="AV260" s="13" t="s">
        <v>94</v>
      </c>
      <c r="AW260" s="13" t="s">
        <v>42</v>
      </c>
      <c r="AX260" s="13" t="s">
        <v>87</v>
      </c>
      <c r="AY260" s="159" t="s">
        <v>183</v>
      </c>
    </row>
    <row r="261" spans="2:51" s="13" customFormat="1" ht="11.25">
      <c r="B261" s="158"/>
      <c r="D261" s="151" t="s">
        <v>192</v>
      </c>
      <c r="E261" s="159" t="s">
        <v>1</v>
      </c>
      <c r="F261" s="160" t="s">
        <v>1200</v>
      </c>
      <c r="H261" s="159" t="s">
        <v>1</v>
      </c>
      <c r="I261" s="161"/>
      <c r="L261" s="158"/>
      <c r="M261" s="162"/>
      <c r="T261" s="163"/>
      <c r="AT261" s="159" t="s">
        <v>192</v>
      </c>
      <c r="AU261" s="159" t="s">
        <v>96</v>
      </c>
      <c r="AV261" s="13" t="s">
        <v>94</v>
      </c>
      <c r="AW261" s="13" t="s">
        <v>42</v>
      </c>
      <c r="AX261" s="13" t="s">
        <v>87</v>
      </c>
      <c r="AY261" s="159" t="s">
        <v>183</v>
      </c>
    </row>
    <row r="262" spans="2:51" s="12" customFormat="1" ht="11.25">
      <c r="B262" s="150"/>
      <c r="D262" s="151" t="s">
        <v>192</v>
      </c>
      <c r="E262" s="152" t="s">
        <v>1</v>
      </c>
      <c r="F262" s="153" t="s">
        <v>1274</v>
      </c>
      <c r="H262" s="154">
        <v>0.39700000000000002</v>
      </c>
      <c r="I262" s="155"/>
      <c r="L262" s="150"/>
      <c r="M262" s="156"/>
      <c r="T262" s="157"/>
      <c r="AT262" s="152" t="s">
        <v>192</v>
      </c>
      <c r="AU262" s="152" t="s">
        <v>96</v>
      </c>
      <c r="AV262" s="12" t="s">
        <v>96</v>
      </c>
      <c r="AW262" s="12" t="s">
        <v>42</v>
      </c>
      <c r="AX262" s="12" t="s">
        <v>87</v>
      </c>
      <c r="AY262" s="152" t="s">
        <v>183</v>
      </c>
    </row>
    <row r="263" spans="2:51" s="14" customFormat="1" ht="11.25">
      <c r="B263" s="164"/>
      <c r="D263" s="151" t="s">
        <v>192</v>
      </c>
      <c r="E263" s="165" t="s">
        <v>1</v>
      </c>
      <c r="F263" s="166" t="s">
        <v>1202</v>
      </c>
      <c r="H263" s="167">
        <v>0.39700000000000002</v>
      </c>
      <c r="I263" s="168"/>
      <c r="L263" s="164"/>
      <c r="M263" s="169"/>
      <c r="T263" s="170"/>
      <c r="AT263" s="165" t="s">
        <v>192</v>
      </c>
      <c r="AU263" s="165" t="s">
        <v>96</v>
      </c>
      <c r="AV263" s="14" t="s">
        <v>203</v>
      </c>
      <c r="AW263" s="14" t="s">
        <v>42</v>
      </c>
      <c r="AX263" s="14" t="s">
        <v>87</v>
      </c>
      <c r="AY263" s="165" t="s">
        <v>183</v>
      </c>
    </row>
    <row r="264" spans="2:51" s="13" customFormat="1" ht="11.25">
      <c r="B264" s="158"/>
      <c r="D264" s="151" t="s">
        <v>192</v>
      </c>
      <c r="E264" s="159" t="s">
        <v>1</v>
      </c>
      <c r="F264" s="160" t="s">
        <v>1203</v>
      </c>
      <c r="H264" s="159" t="s">
        <v>1</v>
      </c>
      <c r="I264" s="161"/>
      <c r="L264" s="158"/>
      <c r="M264" s="162"/>
      <c r="T264" s="163"/>
      <c r="AT264" s="159" t="s">
        <v>192</v>
      </c>
      <c r="AU264" s="159" t="s">
        <v>96</v>
      </c>
      <c r="AV264" s="13" t="s">
        <v>94</v>
      </c>
      <c r="AW264" s="13" t="s">
        <v>42</v>
      </c>
      <c r="AX264" s="13" t="s">
        <v>87</v>
      </c>
      <c r="AY264" s="159" t="s">
        <v>183</v>
      </c>
    </row>
    <row r="265" spans="2:51" s="13" customFormat="1" ht="11.25">
      <c r="B265" s="158"/>
      <c r="D265" s="151" t="s">
        <v>192</v>
      </c>
      <c r="E265" s="159" t="s">
        <v>1</v>
      </c>
      <c r="F265" s="160" t="s">
        <v>1204</v>
      </c>
      <c r="H265" s="159" t="s">
        <v>1</v>
      </c>
      <c r="I265" s="161"/>
      <c r="L265" s="158"/>
      <c r="M265" s="162"/>
      <c r="T265" s="163"/>
      <c r="AT265" s="159" t="s">
        <v>192</v>
      </c>
      <c r="AU265" s="159" t="s">
        <v>96</v>
      </c>
      <c r="AV265" s="13" t="s">
        <v>94</v>
      </c>
      <c r="AW265" s="13" t="s">
        <v>42</v>
      </c>
      <c r="AX265" s="13" t="s">
        <v>87</v>
      </c>
      <c r="AY265" s="159" t="s">
        <v>183</v>
      </c>
    </row>
    <row r="266" spans="2:51" s="12" customFormat="1" ht="11.25">
      <c r="B266" s="150"/>
      <c r="D266" s="151" t="s">
        <v>192</v>
      </c>
      <c r="E266" s="152" t="s">
        <v>1</v>
      </c>
      <c r="F266" s="153" t="s">
        <v>1275</v>
      </c>
      <c r="H266" s="154">
        <v>0.19900000000000001</v>
      </c>
      <c r="I266" s="155"/>
      <c r="L266" s="150"/>
      <c r="M266" s="156"/>
      <c r="T266" s="157"/>
      <c r="AT266" s="152" t="s">
        <v>192</v>
      </c>
      <c r="AU266" s="152" t="s">
        <v>96</v>
      </c>
      <c r="AV266" s="12" t="s">
        <v>96</v>
      </c>
      <c r="AW266" s="12" t="s">
        <v>42</v>
      </c>
      <c r="AX266" s="12" t="s">
        <v>87</v>
      </c>
      <c r="AY266" s="152" t="s">
        <v>183</v>
      </c>
    </row>
    <row r="267" spans="2:51" s="14" customFormat="1" ht="11.25">
      <c r="B267" s="164"/>
      <c r="D267" s="151" t="s">
        <v>192</v>
      </c>
      <c r="E267" s="165" t="s">
        <v>1</v>
      </c>
      <c r="F267" s="166" t="s">
        <v>1206</v>
      </c>
      <c r="H267" s="167">
        <v>0.19900000000000001</v>
      </c>
      <c r="I267" s="168"/>
      <c r="L267" s="164"/>
      <c r="M267" s="169"/>
      <c r="T267" s="170"/>
      <c r="AT267" s="165" t="s">
        <v>192</v>
      </c>
      <c r="AU267" s="165" t="s">
        <v>96</v>
      </c>
      <c r="AV267" s="14" t="s">
        <v>203</v>
      </c>
      <c r="AW267" s="14" t="s">
        <v>42</v>
      </c>
      <c r="AX267" s="14" t="s">
        <v>87</v>
      </c>
      <c r="AY267" s="165" t="s">
        <v>183</v>
      </c>
    </row>
    <row r="268" spans="2:51" s="13" customFormat="1" ht="11.25">
      <c r="B268" s="158"/>
      <c r="D268" s="151" t="s">
        <v>192</v>
      </c>
      <c r="E268" s="159" t="s">
        <v>1</v>
      </c>
      <c r="F268" s="160" t="s">
        <v>1207</v>
      </c>
      <c r="H268" s="159" t="s">
        <v>1</v>
      </c>
      <c r="I268" s="161"/>
      <c r="L268" s="158"/>
      <c r="M268" s="162"/>
      <c r="T268" s="163"/>
      <c r="AT268" s="159" t="s">
        <v>192</v>
      </c>
      <c r="AU268" s="159" t="s">
        <v>96</v>
      </c>
      <c r="AV268" s="13" t="s">
        <v>94</v>
      </c>
      <c r="AW268" s="13" t="s">
        <v>42</v>
      </c>
      <c r="AX268" s="13" t="s">
        <v>87</v>
      </c>
      <c r="AY268" s="159" t="s">
        <v>183</v>
      </c>
    </row>
    <row r="269" spans="2:51" s="13" customFormat="1" ht="11.25">
      <c r="B269" s="158"/>
      <c r="D269" s="151" t="s">
        <v>192</v>
      </c>
      <c r="E269" s="159" t="s">
        <v>1</v>
      </c>
      <c r="F269" s="160" t="s">
        <v>1208</v>
      </c>
      <c r="H269" s="159" t="s">
        <v>1</v>
      </c>
      <c r="I269" s="161"/>
      <c r="L269" s="158"/>
      <c r="M269" s="162"/>
      <c r="T269" s="163"/>
      <c r="AT269" s="159" t="s">
        <v>192</v>
      </c>
      <c r="AU269" s="159" t="s">
        <v>96</v>
      </c>
      <c r="AV269" s="13" t="s">
        <v>94</v>
      </c>
      <c r="AW269" s="13" t="s">
        <v>42</v>
      </c>
      <c r="AX269" s="13" t="s">
        <v>87</v>
      </c>
      <c r="AY269" s="159" t="s">
        <v>183</v>
      </c>
    </row>
    <row r="270" spans="2:51" s="12" customFormat="1" ht="11.25">
      <c r="B270" s="150"/>
      <c r="D270" s="151" t="s">
        <v>192</v>
      </c>
      <c r="E270" s="152" t="s">
        <v>1</v>
      </c>
      <c r="F270" s="153" t="s">
        <v>1276</v>
      </c>
      <c r="H270" s="154">
        <v>0.33100000000000002</v>
      </c>
      <c r="I270" s="155"/>
      <c r="L270" s="150"/>
      <c r="M270" s="156"/>
      <c r="T270" s="157"/>
      <c r="AT270" s="152" t="s">
        <v>192</v>
      </c>
      <c r="AU270" s="152" t="s">
        <v>96</v>
      </c>
      <c r="AV270" s="12" t="s">
        <v>96</v>
      </c>
      <c r="AW270" s="12" t="s">
        <v>42</v>
      </c>
      <c r="AX270" s="12" t="s">
        <v>87</v>
      </c>
      <c r="AY270" s="152" t="s">
        <v>183</v>
      </c>
    </row>
    <row r="271" spans="2:51" s="14" customFormat="1" ht="11.25">
      <c r="B271" s="164"/>
      <c r="D271" s="151" t="s">
        <v>192</v>
      </c>
      <c r="E271" s="165" t="s">
        <v>1</v>
      </c>
      <c r="F271" s="166" t="s">
        <v>1210</v>
      </c>
      <c r="H271" s="167">
        <v>0.33100000000000002</v>
      </c>
      <c r="I271" s="168"/>
      <c r="L271" s="164"/>
      <c r="M271" s="169"/>
      <c r="T271" s="170"/>
      <c r="AT271" s="165" t="s">
        <v>192</v>
      </c>
      <c r="AU271" s="165" t="s">
        <v>96</v>
      </c>
      <c r="AV271" s="14" t="s">
        <v>203</v>
      </c>
      <c r="AW271" s="14" t="s">
        <v>42</v>
      </c>
      <c r="AX271" s="14" t="s">
        <v>87</v>
      </c>
      <c r="AY271" s="165" t="s">
        <v>183</v>
      </c>
    </row>
    <row r="272" spans="2:51" s="13" customFormat="1" ht="11.25">
      <c r="B272" s="158"/>
      <c r="D272" s="151" t="s">
        <v>192</v>
      </c>
      <c r="E272" s="159" t="s">
        <v>1</v>
      </c>
      <c r="F272" s="160" t="s">
        <v>1231</v>
      </c>
      <c r="H272" s="159" t="s">
        <v>1</v>
      </c>
      <c r="I272" s="161"/>
      <c r="L272" s="158"/>
      <c r="M272" s="162"/>
      <c r="T272" s="163"/>
      <c r="AT272" s="159" t="s">
        <v>192</v>
      </c>
      <c r="AU272" s="159" t="s">
        <v>96</v>
      </c>
      <c r="AV272" s="13" t="s">
        <v>94</v>
      </c>
      <c r="AW272" s="13" t="s">
        <v>42</v>
      </c>
      <c r="AX272" s="13" t="s">
        <v>87</v>
      </c>
      <c r="AY272" s="159" t="s">
        <v>183</v>
      </c>
    </row>
    <row r="273" spans="2:65" s="13" customFormat="1" ht="11.25">
      <c r="B273" s="158"/>
      <c r="D273" s="151" t="s">
        <v>192</v>
      </c>
      <c r="E273" s="159" t="s">
        <v>1</v>
      </c>
      <c r="F273" s="160" t="s">
        <v>1277</v>
      </c>
      <c r="H273" s="159" t="s">
        <v>1</v>
      </c>
      <c r="I273" s="161"/>
      <c r="L273" s="158"/>
      <c r="M273" s="162"/>
      <c r="T273" s="163"/>
      <c r="AT273" s="159" t="s">
        <v>192</v>
      </c>
      <c r="AU273" s="159" t="s">
        <v>96</v>
      </c>
      <c r="AV273" s="13" t="s">
        <v>94</v>
      </c>
      <c r="AW273" s="13" t="s">
        <v>42</v>
      </c>
      <c r="AX273" s="13" t="s">
        <v>87</v>
      </c>
      <c r="AY273" s="159" t="s">
        <v>183</v>
      </c>
    </row>
    <row r="274" spans="2:65" s="13" customFormat="1" ht="11.25">
      <c r="B274" s="158"/>
      <c r="D274" s="151" t="s">
        <v>192</v>
      </c>
      <c r="E274" s="159" t="s">
        <v>1</v>
      </c>
      <c r="F274" s="160" t="s">
        <v>1278</v>
      </c>
      <c r="H274" s="159" t="s">
        <v>1</v>
      </c>
      <c r="I274" s="161"/>
      <c r="L274" s="158"/>
      <c r="M274" s="162"/>
      <c r="T274" s="163"/>
      <c r="AT274" s="159" t="s">
        <v>192</v>
      </c>
      <c r="AU274" s="159" t="s">
        <v>96</v>
      </c>
      <c r="AV274" s="13" t="s">
        <v>94</v>
      </c>
      <c r="AW274" s="13" t="s">
        <v>42</v>
      </c>
      <c r="AX274" s="13" t="s">
        <v>87</v>
      </c>
      <c r="AY274" s="159" t="s">
        <v>183</v>
      </c>
    </row>
    <row r="275" spans="2:65" s="12" customFormat="1" ht="11.25">
      <c r="B275" s="150"/>
      <c r="D275" s="151" t="s">
        <v>192</v>
      </c>
      <c r="E275" s="152" t="s">
        <v>1</v>
      </c>
      <c r="F275" s="153" t="s">
        <v>87</v>
      </c>
      <c r="H275" s="154">
        <v>0</v>
      </c>
      <c r="I275" s="155"/>
      <c r="L275" s="150"/>
      <c r="M275" s="156"/>
      <c r="T275" s="157"/>
      <c r="AT275" s="152" t="s">
        <v>192</v>
      </c>
      <c r="AU275" s="152" t="s">
        <v>96</v>
      </c>
      <c r="AV275" s="12" t="s">
        <v>96</v>
      </c>
      <c r="AW275" s="12" t="s">
        <v>42</v>
      </c>
      <c r="AX275" s="12" t="s">
        <v>87</v>
      </c>
      <c r="AY275" s="152" t="s">
        <v>183</v>
      </c>
    </row>
    <row r="276" spans="2:65" s="14" customFormat="1" ht="11.25">
      <c r="B276" s="164"/>
      <c r="D276" s="151" t="s">
        <v>192</v>
      </c>
      <c r="E276" s="165" t="s">
        <v>1</v>
      </c>
      <c r="F276" s="166" t="s">
        <v>1279</v>
      </c>
      <c r="H276" s="167">
        <v>0</v>
      </c>
      <c r="I276" s="168"/>
      <c r="L276" s="164"/>
      <c r="M276" s="169"/>
      <c r="T276" s="170"/>
      <c r="AT276" s="165" t="s">
        <v>192</v>
      </c>
      <c r="AU276" s="165" t="s">
        <v>96</v>
      </c>
      <c r="AV276" s="14" t="s">
        <v>203</v>
      </c>
      <c r="AW276" s="14" t="s">
        <v>42</v>
      </c>
      <c r="AX276" s="14" t="s">
        <v>87</v>
      </c>
      <c r="AY276" s="165" t="s">
        <v>183</v>
      </c>
    </row>
    <row r="277" spans="2:65" s="15" customFormat="1" ht="11.25">
      <c r="B277" s="190"/>
      <c r="D277" s="151" t="s">
        <v>192</v>
      </c>
      <c r="E277" s="191" t="s">
        <v>1280</v>
      </c>
      <c r="F277" s="192" t="s">
        <v>636</v>
      </c>
      <c r="H277" s="193">
        <v>4.5599999999999996</v>
      </c>
      <c r="I277" s="194"/>
      <c r="L277" s="190"/>
      <c r="M277" s="195"/>
      <c r="T277" s="196"/>
      <c r="AT277" s="191" t="s">
        <v>192</v>
      </c>
      <c r="AU277" s="191" t="s">
        <v>96</v>
      </c>
      <c r="AV277" s="15" t="s">
        <v>190</v>
      </c>
      <c r="AW277" s="15" t="s">
        <v>42</v>
      </c>
      <c r="AX277" s="15" t="s">
        <v>94</v>
      </c>
      <c r="AY277" s="191" t="s">
        <v>183</v>
      </c>
    </row>
    <row r="278" spans="2:65" s="11" customFormat="1" ht="22.9" customHeight="1">
      <c r="B278" s="125"/>
      <c r="D278" s="126" t="s">
        <v>86</v>
      </c>
      <c r="E278" s="135" t="s">
        <v>190</v>
      </c>
      <c r="F278" s="135" t="s">
        <v>1281</v>
      </c>
      <c r="I278" s="128"/>
      <c r="J278" s="136">
        <f>BK278</f>
        <v>0</v>
      </c>
      <c r="L278" s="125"/>
      <c r="M278" s="130"/>
      <c r="P278" s="131">
        <f>SUM(P279:P289)</f>
        <v>0</v>
      </c>
      <c r="R278" s="131">
        <f>SUM(R279:R289)</f>
        <v>6.9231020000000004E-2</v>
      </c>
      <c r="T278" s="132">
        <f>SUM(T279:T289)</f>
        <v>0</v>
      </c>
      <c r="AR278" s="126" t="s">
        <v>94</v>
      </c>
      <c r="AT278" s="133" t="s">
        <v>86</v>
      </c>
      <c r="AU278" s="133" t="s">
        <v>94</v>
      </c>
      <c r="AY278" s="126" t="s">
        <v>183</v>
      </c>
      <c r="BK278" s="134">
        <f>SUM(BK279:BK289)</f>
        <v>0</v>
      </c>
    </row>
    <row r="279" spans="2:65" s="1" customFormat="1" ht="21.75" customHeight="1">
      <c r="B279" s="33"/>
      <c r="C279" s="137" t="s">
        <v>8</v>
      </c>
      <c r="D279" s="137" t="s">
        <v>185</v>
      </c>
      <c r="E279" s="138" t="s">
        <v>1282</v>
      </c>
      <c r="F279" s="139" t="s">
        <v>1283</v>
      </c>
      <c r="G279" s="140" t="s">
        <v>488</v>
      </c>
      <c r="H279" s="141">
        <v>6.3E-2</v>
      </c>
      <c r="I279" s="142"/>
      <c r="J279" s="143">
        <f>ROUND(I279*H279,2)</f>
        <v>0</v>
      </c>
      <c r="K279" s="139" t="s">
        <v>189</v>
      </c>
      <c r="L279" s="33"/>
      <c r="M279" s="144" t="s">
        <v>1</v>
      </c>
      <c r="N279" s="145" t="s">
        <v>52</v>
      </c>
      <c r="P279" s="146">
        <f>O279*H279</f>
        <v>0</v>
      </c>
      <c r="Q279" s="146">
        <v>1.9539999999999998E-2</v>
      </c>
      <c r="R279" s="146">
        <f>Q279*H279</f>
        <v>1.23102E-3</v>
      </c>
      <c r="S279" s="146">
        <v>0</v>
      </c>
      <c r="T279" s="147">
        <f>S279*H279</f>
        <v>0</v>
      </c>
      <c r="AR279" s="148" t="s">
        <v>190</v>
      </c>
      <c r="AT279" s="148" t="s">
        <v>185</v>
      </c>
      <c r="AU279" s="148" t="s">
        <v>96</v>
      </c>
      <c r="AY279" s="17" t="s">
        <v>183</v>
      </c>
      <c r="BE279" s="149">
        <f>IF(N279="základní",J279,0)</f>
        <v>0</v>
      </c>
      <c r="BF279" s="149">
        <f>IF(N279="snížená",J279,0)</f>
        <v>0</v>
      </c>
      <c r="BG279" s="149">
        <f>IF(N279="zákl. přenesená",J279,0)</f>
        <v>0</v>
      </c>
      <c r="BH279" s="149">
        <f>IF(N279="sníž. přenesená",J279,0)</f>
        <v>0</v>
      </c>
      <c r="BI279" s="149">
        <f>IF(N279="nulová",J279,0)</f>
        <v>0</v>
      </c>
      <c r="BJ279" s="17" t="s">
        <v>94</v>
      </c>
      <c r="BK279" s="149">
        <f>ROUND(I279*H279,2)</f>
        <v>0</v>
      </c>
      <c r="BL279" s="17" t="s">
        <v>190</v>
      </c>
      <c r="BM279" s="148" t="s">
        <v>1284</v>
      </c>
    </row>
    <row r="280" spans="2:65" s="13" customFormat="1" ht="11.25">
      <c r="B280" s="158"/>
      <c r="D280" s="151" t="s">
        <v>192</v>
      </c>
      <c r="E280" s="159" t="s">
        <v>1</v>
      </c>
      <c r="F280" s="160" t="s">
        <v>1285</v>
      </c>
      <c r="H280" s="159" t="s">
        <v>1</v>
      </c>
      <c r="I280" s="161"/>
      <c r="L280" s="158"/>
      <c r="M280" s="162"/>
      <c r="T280" s="163"/>
      <c r="AT280" s="159" t="s">
        <v>192</v>
      </c>
      <c r="AU280" s="159" t="s">
        <v>96</v>
      </c>
      <c r="AV280" s="13" t="s">
        <v>94</v>
      </c>
      <c r="AW280" s="13" t="s">
        <v>42</v>
      </c>
      <c r="AX280" s="13" t="s">
        <v>87</v>
      </c>
      <c r="AY280" s="159" t="s">
        <v>183</v>
      </c>
    </row>
    <row r="281" spans="2:65" s="13" customFormat="1" ht="11.25">
      <c r="B281" s="158"/>
      <c r="D281" s="151" t="s">
        <v>192</v>
      </c>
      <c r="E281" s="159" t="s">
        <v>1</v>
      </c>
      <c r="F281" s="160" t="s">
        <v>1286</v>
      </c>
      <c r="H281" s="159" t="s">
        <v>1</v>
      </c>
      <c r="I281" s="161"/>
      <c r="L281" s="158"/>
      <c r="M281" s="162"/>
      <c r="T281" s="163"/>
      <c r="AT281" s="159" t="s">
        <v>192</v>
      </c>
      <c r="AU281" s="159" t="s">
        <v>96</v>
      </c>
      <c r="AV281" s="13" t="s">
        <v>94</v>
      </c>
      <c r="AW281" s="13" t="s">
        <v>42</v>
      </c>
      <c r="AX281" s="13" t="s">
        <v>87</v>
      </c>
      <c r="AY281" s="159" t="s">
        <v>183</v>
      </c>
    </row>
    <row r="282" spans="2:65" s="13" customFormat="1" ht="11.25">
      <c r="B282" s="158"/>
      <c r="D282" s="151" t="s">
        <v>192</v>
      </c>
      <c r="E282" s="159" t="s">
        <v>1</v>
      </c>
      <c r="F282" s="160" t="s">
        <v>1287</v>
      </c>
      <c r="H282" s="159" t="s">
        <v>1</v>
      </c>
      <c r="I282" s="161"/>
      <c r="L282" s="158"/>
      <c r="M282" s="162"/>
      <c r="T282" s="163"/>
      <c r="AT282" s="159" t="s">
        <v>192</v>
      </c>
      <c r="AU282" s="159" t="s">
        <v>96</v>
      </c>
      <c r="AV282" s="13" t="s">
        <v>94</v>
      </c>
      <c r="AW282" s="13" t="s">
        <v>42</v>
      </c>
      <c r="AX282" s="13" t="s">
        <v>87</v>
      </c>
      <c r="AY282" s="159" t="s">
        <v>183</v>
      </c>
    </row>
    <row r="283" spans="2:65" s="12" customFormat="1" ht="11.25">
      <c r="B283" s="150"/>
      <c r="D283" s="151" t="s">
        <v>192</v>
      </c>
      <c r="E283" s="152" t="s">
        <v>1</v>
      </c>
      <c r="F283" s="153" t="s">
        <v>1288</v>
      </c>
      <c r="H283" s="154">
        <v>6.3E-2</v>
      </c>
      <c r="I283" s="155"/>
      <c r="L283" s="150"/>
      <c r="M283" s="156"/>
      <c r="T283" s="157"/>
      <c r="AT283" s="152" t="s">
        <v>192</v>
      </c>
      <c r="AU283" s="152" t="s">
        <v>96</v>
      </c>
      <c r="AV283" s="12" t="s">
        <v>96</v>
      </c>
      <c r="AW283" s="12" t="s">
        <v>42</v>
      </c>
      <c r="AX283" s="12" t="s">
        <v>87</v>
      </c>
      <c r="AY283" s="152" t="s">
        <v>183</v>
      </c>
    </row>
    <row r="284" spans="2:65" s="15" customFormat="1" ht="11.25">
      <c r="B284" s="190"/>
      <c r="D284" s="151" t="s">
        <v>192</v>
      </c>
      <c r="E284" s="191" t="s">
        <v>1289</v>
      </c>
      <c r="F284" s="192" t="s">
        <v>636</v>
      </c>
      <c r="H284" s="193">
        <v>6.3E-2</v>
      </c>
      <c r="I284" s="194"/>
      <c r="L284" s="190"/>
      <c r="M284" s="195"/>
      <c r="T284" s="196"/>
      <c r="AT284" s="191" t="s">
        <v>192</v>
      </c>
      <c r="AU284" s="191" t="s">
        <v>96</v>
      </c>
      <c r="AV284" s="15" t="s">
        <v>190</v>
      </c>
      <c r="AW284" s="15" t="s">
        <v>42</v>
      </c>
      <c r="AX284" s="15" t="s">
        <v>94</v>
      </c>
      <c r="AY284" s="191" t="s">
        <v>183</v>
      </c>
    </row>
    <row r="285" spans="2:65" s="1" customFormat="1" ht="16.5" customHeight="1">
      <c r="B285" s="33"/>
      <c r="C285" s="176" t="s">
        <v>290</v>
      </c>
      <c r="D285" s="176" t="s">
        <v>511</v>
      </c>
      <c r="E285" s="177" t="s">
        <v>1290</v>
      </c>
      <c r="F285" s="178" t="s">
        <v>1291</v>
      </c>
      <c r="G285" s="179" t="s">
        <v>488</v>
      </c>
      <c r="H285" s="180">
        <v>6.8000000000000005E-2</v>
      </c>
      <c r="I285" s="181"/>
      <c r="J285" s="182">
        <f>ROUND(I285*H285,2)</f>
        <v>0</v>
      </c>
      <c r="K285" s="178" t="s">
        <v>189</v>
      </c>
      <c r="L285" s="183"/>
      <c r="M285" s="184" t="s">
        <v>1</v>
      </c>
      <c r="N285" s="185" t="s">
        <v>52</v>
      </c>
      <c r="P285" s="146">
        <f>O285*H285</f>
        <v>0</v>
      </c>
      <c r="Q285" s="146">
        <v>1</v>
      </c>
      <c r="R285" s="146">
        <f>Q285*H285</f>
        <v>6.8000000000000005E-2</v>
      </c>
      <c r="S285" s="146">
        <v>0</v>
      </c>
      <c r="T285" s="147">
        <f>S285*H285</f>
        <v>0</v>
      </c>
      <c r="AR285" s="148" t="s">
        <v>235</v>
      </c>
      <c r="AT285" s="148" t="s">
        <v>511</v>
      </c>
      <c r="AU285" s="148" t="s">
        <v>96</v>
      </c>
      <c r="AY285" s="17" t="s">
        <v>183</v>
      </c>
      <c r="BE285" s="149">
        <f>IF(N285="základní",J285,0)</f>
        <v>0</v>
      </c>
      <c r="BF285" s="149">
        <f>IF(N285="snížená",J285,0)</f>
        <v>0</v>
      </c>
      <c r="BG285" s="149">
        <f>IF(N285="zákl. přenesená",J285,0)</f>
        <v>0</v>
      </c>
      <c r="BH285" s="149">
        <f>IF(N285="sníž. přenesená",J285,0)</f>
        <v>0</v>
      </c>
      <c r="BI285" s="149">
        <f>IF(N285="nulová",J285,0)</f>
        <v>0</v>
      </c>
      <c r="BJ285" s="17" t="s">
        <v>94</v>
      </c>
      <c r="BK285" s="149">
        <f>ROUND(I285*H285,2)</f>
        <v>0</v>
      </c>
      <c r="BL285" s="17" t="s">
        <v>190</v>
      </c>
      <c r="BM285" s="148" t="s">
        <v>1292</v>
      </c>
    </row>
    <row r="286" spans="2:65" s="13" customFormat="1" ht="11.25">
      <c r="B286" s="158"/>
      <c r="D286" s="151" t="s">
        <v>192</v>
      </c>
      <c r="E286" s="159" t="s">
        <v>1</v>
      </c>
      <c r="F286" s="160" t="s">
        <v>1287</v>
      </c>
      <c r="H286" s="159" t="s">
        <v>1</v>
      </c>
      <c r="I286" s="161"/>
      <c r="L286" s="158"/>
      <c r="M286" s="162"/>
      <c r="T286" s="163"/>
      <c r="AT286" s="159" t="s">
        <v>192</v>
      </c>
      <c r="AU286" s="159" t="s">
        <v>96</v>
      </c>
      <c r="AV286" s="13" t="s">
        <v>94</v>
      </c>
      <c r="AW286" s="13" t="s">
        <v>42</v>
      </c>
      <c r="AX286" s="13" t="s">
        <v>87</v>
      </c>
      <c r="AY286" s="159" t="s">
        <v>183</v>
      </c>
    </row>
    <row r="287" spans="2:65" s="12" customFormat="1" ht="11.25">
      <c r="B287" s="150"/>
      <c r="D287" s="151" t="s">
        <v>192</v>
      </c>
      <c r="E287" s="152" t="s">
        <v>1</v>
      </c>
      <c r="F287" s="153" t="s">
        <v>1293</v>
      </c>
      <c r="H287" s="154">
        <v>6.8000000000000005E-2</v>
      </c>
      <c r="I287" s="155"/>
      <c r="L287" s="150"/>
      <c r="M287" s="156"/>
      <c r="T287" s="157"/>
      <c r="AT287" s="152" t="s">
        <v>192</v>
      </c>
      <c r="AU287" s="152" t="s">
        <v>96</v>
      </c>
      <c r="AV287" s="12" t="s">
        <v>96</v>
      </c>
      <c r="AW287" s="12" t="s">
        <v>42</v>
      </c>
      <c r="AX287" s="12" t="s">
        <v>87</v>
      </c>
      <c r="AY287" s="152" t="s">
        <v>183</v>
      </c>
    </row>
    <row r="288" spans="2:65" s="13" customFormat="1" ht="11.25">
      <c r="B288" s="158"/>
      <c r="D288" s="151" t="s">
        <v>192</v>
      </c>
      <c r="E288" s="159" t="s">
        <v>1</v>
      </c>
      <c r="F288" s="160" t="s">
        <v>1294</v>
      </c>
      <c r="H288" s="159" t="s">
        <v>1</v>
      </c>
      <c r="I288" s="161"/>
      <c r="L288" s="158"/>
      <c r="M288" s="162"/>
      <c r="T288" s="163"/>
      <c r="AT288" s="159" t="s">
        <v>192</v>
      </c>
      <c r="AU288" s="159" t="s">
        <v>96</v>
      </c>
      <c r="AV288" s="13" t="s">
        <v>94</v>
      </c>
      <c r="AW288" s="13" t="s">
        <v>42</v>
      </c>
      <c r="AX288" s="13" t="s">
        <v>87</v>
      </c>
      <c r="AY288" s="159" t="s">
        <v>183</v>
      </c>
    </row>
    <row r="289" spans="2:65" s="15" customFormat="1" ht="11.25">
      <c r="B289" s="190"/>
      <c r="D289" s="151" t="s">
        <v>192</v>
      </c>
      <c r="E289" s="191" t="s">
        <v>1</v>
      </c>
      <c r="F289" s="192" t="s">
        <v>636</v>
      </c>
      <c r="H289" s="193">
        <v>6.8000000000000005E-2</v>
      </c>
      <c r="I289" s="194"/>
      <c r="L289" s="190"/>
      <c r="M289" s="195"/>
      <c r="T289" s="196"/>
      <c r="AT289" s="191" t="s">
        <v>192</v>
      </c>
      <c r="AU289" s="191" t="s">
        <v>96</v>
      </c>
      <c r="AV289" s="15" t="s">
        <v>190</v>
      </c>
      <c r="AW289" s="15" t="s">
        <v>42</v>
      </c>
      <c r="AX289" s="15" t="s">
        <v>94</v>
      </c>
      <c r="AY289" s="191" t="s">
        <v>183</v>
      </c>
    </row>
    <row r="290" spans="2:65" s="11" customFormat="1" ht="22.9" customHeight="1">
      <c r="B290" s="125"/>
      <c r="D290" s="126" t="s">
        <v>86</v>
      </c>
      <c r="E290" s="135" t="s">
        <v>216</v>
      </c>
      <c r="F290" s="135" t="s">
        <v>792</v>
      </c>
      <c r="I290" s="128"/>
      <c r="J290" s="136">
        <f>BK290</f>
        <v>0</v>
      </c>
      <c r="L290" s="125"/>
      <c r="M290" s="130"/>
      <c r="P290" s="131">
        <f>SUM(P291:P297)</f>
        <v>0</v>
      </c>
      <c r="R290" s="131">
        <f>SUM(R291:R297)</f>
        <v>0.15360500000000002</v>
      </c>
      <c r="T290" s="132">
        <f>SUM(T291:T297)</f>
        <v>0</v>
      </c>
      <c r="AR290" s="126" t="s">
        <v>94</v>
      </c>
      <c r="AT290" s="133" t="s">
        <v>86</v>
      </c>
      <c r="AU290" s="133" t="s">
        <v>94</v>
      </c>
      <c r="AY290" s="126" t="s">
        <v>183</v>
      </c>
      <c r="BK290" s="134">
        <f>SUM(BK291:BK297)</f>
        <v>0</v>
      </c>
    </row>
    <row r="291" spans="2:65" s="1" customFormat="1" ht="21.75" customHeight="1">
      <c r="B291" s="33"/>
      <c r="C291" s="137" t="s">
        <v>294</v>
      </c>
      <c r="D291" s="137" t="s">
        <v>185</v>
      </c>
      <c r="E291" s="138" t="s">
        <v>1295</v>
      </c>
      <c r="F291" s="139" t="s">
        <v>1296</v>
      </c>
      <c r="G291" s="140" t="s">
        <v>188</v>
      </c>
      <c r="H291" s="141">
        <v>0.64</v>
      </c>
      <c r="I291" s="142"/>
      <c r="J291" s="143">
        <f>ROUND(I291*H291,2)</f>
        <v>0</v>
      </c>
      <c r="K291" s="139" t="s">
        <v>189</v>
      </c>
      <c r="L291" s="33"/>
      <c r="M291" s="144" t="s">
        <v>1</v>
      </c>
      <c r="N291" s="145" t="s">
        <v>52</v>
      </c>
      <c r="P291" s="146">
        <f>O291*H291</f>
        <v>0</v>
      </c>
      <c r="Q291" s="146">
        <v>0.10100000000000001</v>
      </c>
      <c r="R291" s="146">
        <f>Q291*H291</f>
        <v>6.4640000000000003E-2</v>
      </c>
      <c r="S291" s="146">
        <v>0</v>
      </c>
      <c r="T291" s="147">
        <f>S291*H291</f>
        <v>0</v>
      </c>
      <c r="AR291" s="148" t="s">
        <v>190</v>
      </c>
      <c r="AT291" s="148" t="s">
        <v>185</v>
      </c>
      <c r="AU291" s="148" t="s">
        <v>96</v>
      </c>
      <c r="AY291" s="17" t="s">
        <v>183</v>
      </c>
      <c r="BE291" s="149">
        <f>IF(N291="základní",J291,0)</f>
        <v>0</v>
      </c>
      <c r="BF291" s="149">
        <f>IF(N291="snížená",J291,0)</f>
        <v>0</v>
      </c>
      <c r="BG291" s="149">
        <f>IF(N291="zákl. přenesená",J291,0)</f>
        <v>0</v>
      </c>
      <c r="BH291" s="149">
        <f>IF(N291="sníž. přenesená",J291,0)</f>
        <v>0</v>
      </c>
      <c r="BI291" s="149">
        <f>IF(N291="nulová",J291,0)</f>
        <v>0</v>
      </c>
      <c r="BJ291" s="17" t="s">
        <v>94</v>
      </c>
      <c r="BK291" s="149">
        <f>ROUND(I291*H291,2)</f>
        <v>0</v>
      </c>
      <c r="BL291" s="17" t="s">
        <v>190</v>
      </c>
      <c r="BM291" s="148" t="s">
        <v>1297</v>
      </c>
    </row>
    <row r="292" spans="2:65" s="13" customFormat="1" ht="11.25">
      <c r="B292" s="158"/>
      <c r="D292" s="151" t="s">
        <v>192</v>
      </c>
      <c r="E292" s="159" t="s">
        <v>1</v>
      </c>
      <c r="F292" s="160" t="s">
        <v>1286</v>
      </c>
      <c r="H292" s="159" t="s">
        <v>1</v>
      </c>
      <c r="I292" s="161"/>
      <c r="L292" s="158"/>
      <c r="M292" s="162"/>
      <c r="T292" s="163"/>
      <c r="AT292" s="159" t="s">
        <v>192</v>
      </c>
      <c r="AU292" s="159" t="s">
        <v>96</v>
      </c>
      <c r="AV292" s="13" t="s">
        <v>94</v>
      </c>
      <c r="AW292" s="13" t="s">
        <v>42</v>
      </c>
      <c r="AX292" s="13" t="s">
        <v>87</v>
      </c>
      <c r="AY292" s="159" t="s">
        <v>183</v>
      </c>
    </row>
    <row r="293" spans="2:65" s="13" customFormat="1" ht="11.25">
      <c r="B293" s="158"/>
      <c r="D293" s="151" t="s">
        <v>192</v>
      </c>
      <c r="E293" s="159" t="s">
        <v>1</v>
      </c>
      <c r="F293" s="160" t="s">
        <v>1298</v>
      </c>
      <c r="H293" s="159" t="s">
        <v>1</v>
      </c>
      <c r="I293" s="161"/>
      <c r="L293" s="158"/>
      <c r="M293" s="162"/>
      <c r="T293" s="163"/>
      <c r="AT293" s="159" t="s">
        <v>192</v>
      </c>
      <c r="AU293" s="159" t="s">
        <v>96</v>
      </c>
      <c r="AV293" s="13" t="s">
        <v>94</v>
      </c>
      <c r="AW293" s="13" t="s">
        <v>42</v>
      </c>
      <c r="AX293" s="13" t="s">
        <v>87</v>
      </c>
      <c r="AY293" s="159" t="s">
        <v>183</v>
      </c>
    </row>
    <row r="294" spans="2:65" s="12" customFormat="1" ht="11.25">
      <c r="B294" s="150"/>
      <c r="D294" s="151" t="s">
        <v>192</v>
      </c>
      <c r="E294" s="152" t="s">
        <v>1</v>
      </c>
      <c r="F294" s="153" t="s">
        <v>1299</v>
      </c>
      <c r="H294" s="154">
        <v>0.64</v>
      </c>
      <c r="I294" s="155"/>
      <c r="L294" s="150"/>
      <c r="M294" s="156"/>
      <c r="T294" s="157"/>
      <c r="AT294" s="152" t="s">
        <v>192</v>
      </c>
      <c r="AU294" s="152" t="s">
        <v>96</v>
      </c>
      <c r="AV294" s="12" t="s">
        <v>96</v>
      </c>
      <c r="AW294" s="12" t="s">
        <v>42</v>
      </c>
      <c r="AX294" s="12" t="s">
        <v>94</v>
      </c>
      <c r="AY294" s="152" t="s">
        <v>183</v>
      </c>
    </row>
    <row r="295" spans="2:65" s="1" customFormat="1" ht="16.5" customHeight="1">
      <c r="B295" s="33"/>
      <c r="C295" s="176" t="s">
        <v>298</v>
      </c>
      <c r="D295" s="176" t="s">
        <v>511</v>
      </c>
      <c r="E295" s="177" t="s">
        <v>1300</v>
      </c>
      <c r="F295" s="178" t="s">
        <v>1301</v>
      </c>
      <c r="G295" s="179" t="s">
        <v>188</v>
      </c>
      <c r="H295" s="180">
        <v>0.65900000000000003</v>
      </c>
      <c r="I295" s="181"/>
      <c r="J295" s="182">
        <f>ROUND(I295*H295,2)</f>
        <v>0</v>
      </c>
      <c r="K295" s="178" t="s">
        <v>189</v>
      </c>
      <c r="L295" s="183"/>
      <c r="M295" s="184" t="s">
        <v>1</v>
      </c>
      <c r="N295" s="185" t="s">
        <v>52</v>
      </c>
      <c r="P295" s="146">
        <f>O295*H295</f>
        <v>0</v>
      </c>
      <c r="Q295" s="146">
        <v>0.13500000000000001</v>
      </c>
      <c r="R295" s="146">
        <f>Q295*H295</f>
        <v>8.8965000000000016E-2</v>
      </c>
      <c r="S295" s="146">
        <v>0</v>
      </c>
      <c r="T295" s="147">
        <f>S295*H295</f>
        <v>0</v>
      </c>
      <c r="AR295" s="148" t="s">
        <v>235</v>
      </c>
      <c r="AT295" s="148" t="s">
        <v>511</v>
      </c>
      <c r="AU295" s="148" t="s">
        <v>96</v>
      </c>
      <c r="AY295" s="17" t="s">
        <v>183</v>
      </c>
      <c r="BE295" s="149">
        <f>IF(N295="základní",J295,0)</f>
        <v>0</v>
      </c>
      <c r="BF295" s="149">
        <f>IF(N295="snížená",J295,0)</f>
        <v>0</v>
      </c>
      <c r="BG295" s="149">
        <f>IF(N295="zákl. přenesená",J295,0)</f>
        <v>0</v>
      </c>
      <c r="BH295" s="149">
        <f>IF(N295="sníž. přenesená",J295,0)</f>
        <v>0</v>
      </c>
      <c r="BI295" s="149">
        <f>IF(N295="nulová",J295,0)</f>
        <v>0</v>
      </c>
      <c r="BJ295" s="17" t="s">
        <v>94</v>
      </c>
      <c r="BK295" s="149">
        <f>ROUND(I295*H295,2)</f>
        <v>0</v>
      </c>
      <c r="BL295" s="17" t="s">
        <v>190</v>
      </c>
      <c r="BM295" s="148" t="s">
        <v>1302</v>
      </c>
    </row>
    <row r="296" spans="2:65" s="13" customFormat="1" ht="11.25">
      <c r="B296" s="158"/>
      <c r="D296" s="151" t="s">
        <v>192</v>
      </c>
      <c r="E296" s="159" t="s">
        <v>1</v>
      </c>
      <c r="F296" s="160" t="s">
        <v>1303</v>
      </c>
      <c r="H296" s="159" t="s">
        <v>1</v>
      </c>
      <c r="I296" s="161"/>
      <c r="L296" s="158"/>
      <c r="M296" s="162"/>
      <c r="T296" s="163"/>
      <c r="AT296" s="159" t="s">
        <v>192</v>
      </c>
      <c r="AU296" s="159" t="s">
        <v>96</v>
      </c>
      <c r="AV296" s="13" t="s">
        <v>94</v>
      </c>
      <c r="AW296" s="13" t="s">
        <v>42</v>
      </c>
      <c r="AX296" s="13" t="s">
        <v>87</v>
      </c>
      <c r="AY296" s="159" t="s">
        <v>183</v>
      </c>
    </row>
    <row r="297" spans="2:65" s="12" customFormat="1" ht="11.25">
      <c r="B297" s="150"/>
      <c r="D297" s="151" t="s">
        <v>192</v>
      </c>
      <c r="E297" s="152" t="s">
        <v>1</v>
      </c>
      <c r="F297" s="153" t="s">
        <v>1304</v>
      </c>
      <c r="H297" s="154">
        <v>0.65900000000000003</v>
      </c>
      <c r="I297" s="155"/>
      <c r="L297" s="150"/>
      <c r="M297" s="156"/>
      <c r="T297" s="157"/>
      <c r="AT297" s="152" t="s">
        <v>192</v>
      </c>
      <c r="AU297" s="152" t="s">
        <v>96</v>
      </c>
      <c r="AV297" s="12" t="s">
        <v>96</v>
      </c>
      <c r="AW297" s="12" t="s">
        <v>42</v>
      </c>
      <c r="AX297" s="12" t="s">
        <v>94</v>
      </c>
      <c r="AY297" s="152" t="s">
        <v>183</v>
      </c>
    </row>
    <row r="298" spans="2:65" s="11" customFormat="1" ht="22.9" customHeight="1">
      <c r="B298" s="125"/>
      <c r="D298" s="126" t="s">
        <v>86</v>
      </c>
      <c r="E298" s="135" t="s">
        <v>222</v>
      </c>
      <c r="F298" s="135" t="s">
        <v>1305</v>
      </c>
      <c r="I298" s="128"/>
      <c r="J298" s="136">
        <f>BK298</f>
        <v>0</v>
      </c>
      <c r="L298" s="125"/>
      <c r="M298" s="130"/>
      <c r="P298" s="131">
        <f>SUM(P299:P308)</f>
        <v>0</v>
      </c>
      <c r="R298" s="131">
        <f>SUM(R299:R308)</f>
        <v>0.77422369999999996</v>
      </c>
      <c r="T298" s="132">
        <f>SUM(T299:T308)</f>
        <v>0</v>
      </c>
      <c r="AR298" s="126" t="s">
        <v>94</v>
      </c>
      <c r="AT298" s="133" t="s">
        <v>86</v>
      </c>
      <c r="AU298" s="133" t="s">
        <v>94</v>
      </c>
      <c r="AY298" s="126" t="s">
        <v>183</v>
      </c>
      <c r="BK298" s="134">
        <f>SUM(BK299:BK308)</f>
        <v>0</v>
      </c>
    </row>
    <row r="299" spans="2:65" s="1" customFormat="1" ht="16.5" customHeight="1">
      <c r="B299" s="33"/>
      <c r="C299" s="137" t="s">
        <v>289</v>
      </c>
      <c r="D299" s="137" t="s">
        <v>185</v>
      </c>
      <c r="E299" s="138" t="s">
        <v>1306</v>
      </c>
      <c r="F299" s="139" t="s">
        <v>1307</v>
      </c>
      <c r="G299" s="140" t="s">
        <v>1308</v>
      </c>
      <c r="H299" s="141">
        <v>68.454999999999998</v>
      </c>
      <c r="I299" s="142"/>
      <c r="J299" s="143">
        <f>ROUND(I299*H299,2)</f>
        <v>0</v>
      </c>
      <c r="K299" s="139" t="s">
        <v>189</v>
      </c>
      <c r="L299" s="33"/>
      <c r="M299" s="144" t="s">
        <v>1</v>
      </c>
      <c r="N299" s="145" t="s">
        <v>52</v>
      </c>
      <c r="P299" s="146">
        <f>O299*H299</f>
        <v>0</v>
      </c>
      <c r="Q299" s="146">
        <v>1.3999999999999999E-4</v>
      </c>
      <c r="R299" s="146">
        <f>Q299*H299</f>
        <v>9.5836999999999988E-3</v>
      </c>
      <c r="S299" s="146">
        <v>0</v>
      </c>
      <c r="T299" s="147">
        <f>S299*H299</f>
        <v>0</v>
      </c>
      <c r="AR299" s="148" t="s">
        <v>190</v>
      </c>
      <c r="AT299" s="148" t="s">
        <v>185</v>
      </c>
      <c r="AU299" s="148" t="s">
        <v>96</v>
      </c>
      <c r="AY299" s="17" t="s">
        <v>183</v>
      </c>
      <c r="BE299" s="149">
        <f>IF(N299="základní",J299,0)</f>
        <v>0</v>
      </c>
      <c r="BF299" s="149">
        <f>IF(N299="snížená",J299,0)</f>
        <v>0</v>
      </c>
      <c r="BG299" s="149">
        <f>IF(N299="zákl. přenesená",J299,0)</f>
        <v>0</v>
      </c>
      <c r="BH299" s="149">
        <f>IF(N299="sníž. přenesená",J299,0)</f>
        <v>0</v>
      </c>
      <c r="BI299" s="149">
        <f>IF(N299="nulová",J299,0)</f>
        <v>0</v>
      </c>
      <c r="BJ299" s="17" t="s">
        <v>94</v>
      </c>
      <c r="BK299" s="149">
        <f>ROUND(I299*H299,2)</f>
        <v>0</v>
      </c>
      <c r="BL299" s="17" t="s">
        <v>190</v>
      </c>
      <c r="BM299" s="148" t="s">
        <v>1309</v>
      </c>
    </row>
    <row r="300" spans="2:65" s="13" customFormat="1" ht="11.25">
      <c r="B300" s="158"/>
      <c r="D300" s="151" t="s">
        <v>192</v>
      </c>
      <c r="E300" s="159" t="s">
        <v>1</v>
      </c>
      <c r="F300" s="160" t="s">
        <v>1286</v>
      </c>
      <c r="H300" s="159" t="s">
        <v>1</v>
      </c>
      <c r="I300" s="161"/>
      <c r="L300" s="158"/>
      <c r="M300" s="162"/>
      <c r="T300" s="163"/>
      <c r="AT300" s="159" t="s">
        <v>192</v>
      </c>
      <c r="AU300" s="159" t="s">
        <v>96</v>
      </c>
      <c r="AV300" s="13" t="s">
        <v>94</v>
      </c>
      <c r="AW300" s="13" t="s">
        <v>42</v>
      </c>
      <c r="AX300" s="13" t="s">
        <v>87</v>
      </c>
      <c r="AY300" s="159" t="s">
        <v>183</v>
      </c>
    </row>
    <row r="301" spans="2:65" s="12" customFormat="1" ht="11.25">
      <c r="B301" s="150"/>
      <c r="D301" s="151" t="s">
        <v>192</v>
      </c>
      <c r="E301" s="152" t="s">
        <v>1</v>
      </c>
      <c r="F301" s="153" t="s">
        <v>1310</v>
      </c>
      <c r="H301" s="154">
        <v>68.454999999999998</v>
      </c>
      <c r="I301" s="155"/>
      <c r="L301" s="150"/>
      <c r="M301" s="156"/>
      <c r="T301" s="157"/>
      <c r="AT301" s="152" t="s">
        <v>192</v>
      </c>
      <c r="AU301" s="152" t="s">
        <v>96</v>
      </c>
      <c r="AV301" s="12" t="s">
        <v>96</v>
      </c>
      <c r="AW301" s="12" t="s">
        <v>42</v>
      </c>
      <c r="AX301" s="12" t="s">
        <v>87</v>
      </c>
      <c r="AY301" s="152" t="s">
        <v>183</v>
      </c>
    </row>
    <row r="302" spans="2:65" s="15" customFormat="1" ht="11.25">
      <c r="B302" s="190"/>
      <c r="D302" s="151" t="s">
        <v>192</v>
      </c>
      <c r="E302" s="191" t="s">
        <v>1</v>
      </c>
      <c r="F302" s="192" t="s">
        <v>636</v>
      </c>
      <c r="H302" s="193">
        <v>68.454999999999998</v>
      </c>
      <c r="I302" s="194"/>
      <c r="L302" s="190"/>
      <c r="M302" s="195"/>
      <c r="T302" s="196"/>
      <c r="AT302" s="191" t="s">
        <v>192</v>
      </c>
      <c r="AU302" s="191" t="s">
        <v>96</v>
      </c>
      <c r="AV302" s="15" t="s">
        <v>190</v>
      </c>
      <c r="AW302" s="15" t="s">
        <v>42</v>
      </c>
      <c r="AX302" s="15" t="s">
        <v>94</v>
      </c>
      <c r="AY302" s="191" t="s">
        <v>183</v>
      </c>
    </row>
    <row r="303" spans="2:65" s="1" customFormat="1" ht="16.5" customHeight="1">
      <c r="B303" s="33"/>
      <c r="C303" s="137" t="s">
        <v>305</v>
      </c>
      <c r="D303" s="137" t="s">
        <v>185</v>
      </c>
      <c r="E303" s="138" t="s">
        <v>1311</v>
      </c>
      <c r="F303" s="139" t="s">
        <v>1312</v>
      </c>
      <c r="G303" s="140" t="s">
        <v>514</v>
      </c>
      <c r="H303" s="141">
        <v>0.35399999999999998</v>
      </c>
      <c r="I303" s="142"/>
      <c r="J303" s="143">
        <f>ROUND(I303*H303,2)</f>
        <v>0</v>
      </c>
      <c r="K303" s="139" t="s">
        <v>705</v>
      </c>
      <c r="L303" s="33"/>
      <c r="M303" s="144" t="s">
        <v>1</v>
      </c>
      <c r="N303" s="145" t="s">
        <v>52</v>
      </c>
      <c r="P303" s="146">
        <f>O303*H303</f>
        <v>0</v>
      </c>
      <c r="Q303" s="146">
        <v>2.16</v>
      </c>
      <c r="R303" s="146">
        <f>Q303*H303</f>
        <v>0.76463999999999999</v>
      </c>
      <c r="S303" s="146">
        <v>0</v>
      </c>
      <c r="T303" s="147">
        <f>S303*H303</f>
        <v>0</v>
      </c>
      <c r="AR303" s="148" t="s">
        <v>190</v>
      </c>
      <c r="AT303" s="148" t="s">
        <v>185</v>
      </c>
      <c r="AU303" s="148" t="s">
        <v>96</v>
      </c>
      <c r="AY303" s="17" t="s">
        <v>183</v>
      </c>
      <c r="BE303" s="149">
        <f>IF(N303="základní",J303,0)</f>
        <v>0</v>
      </c>
      <c r="BF303" s="149">
        <f>IF(N303="snížená",J303,0)</f>
        <v>0</v>
      </c>
      <c r="BG303" s="149">
        <f>IF(N303="zákl. přenesená",J303,0)</f>
        <v>0</v>
      </c>
      <c r="BH303" s="149">
        <f>IF(N303="sníž. přenesená",J303,0)</f>
        <v>0</v>
      </c>
      <c r="BI303" s="149">
        <f>IF(N303="nulová",J303,0)</f>
        <v>0</v>
      </c>
      <c r="BJ303" s="17" t="s">
        <v>94</v>
      </c>
      <c r="BK303" s="149">
        <f>ROUND(I303*H303,2)</f>
        <v>0</v>
      </c>
      <c r="BL303" s="17" t="s">
        <v>190</v>
      </c>
      <c r="BM303" s="148" t="s">
        <v>1313</v>
      </c>
    </row>
    <row r="304" spans="2:65" s="13" customFormat="1" ht="11.25">
      <c r="B304" s="158"/>
      <c r="D304" s="151" t="s">
        <v>192</v>
      </c>
      <c r="E304" s="159" t="s">
        <v>1</v>
      </c>
      <c r="F304" s="160" t="s">
        <v>1184</v>
      </c>
      <c r="H304" s="159" t="s">
        <v>1</v>
      </c>
      <c r="I304" s="161"/>
      <c r="L304" s="158"/>
      <c r="M304" s="162"/>
      <c r="T304" s="163"/>
      <c r="AT304" s="159" t="s">
        <v>192</v>
      </c>
      <c r="AU304" s="159" t="s">
        <v>96</v>
      </c>
      <c r="AV304" s="13" t="s">
        <v>94</v>
      </c>
      <c r="AW304" s="13" t="s">
        <v>42</v>
      </c>
      <c r="AX304" s="13" t="s">
        <v>87</v>
      </c>
      <c r="AY304" s="159" t="s">
        <v>183</v>
      </c>
    </row>
    <row r="305" spans="2:65" s="13" customFormat="1" ht="11.25">
      <c r="B305" s="158"/>
      <c r="D305" s="151" t="s">
        <v>192</v>
      </c>
      <c r="E305" s="159" t="s">
        <v>1</v>
      </c>
      <c r="F305" s="160" t="s">
        <v>1314</v>
      </c>
      <c r="H305" s="159" t="s">
        <v>1</v>
      </c>
      <c r="I305" s="161"/>
      <c r="L305" s="158"/>
      <c r="M305" s="162"/>
      <c r="T305" s="163"/>
      <c r="AT305" s="159" t="s">
        <v>192</v>
      </c>
      <c r="AU305" s="159" t="s">
        <v>96</v>
      </c>
      <c r="AV305" s="13" t="s">
        <v>94</v>
      </c>
      <c r="AW305" s="13" t="s">
        <v>42</v>
      </c>
      <c r="AX305" s="13" t="s">
        <v>87</v>
      </c>
      <c r="AY305" s="159" t="s">
        <v>183</v>
      </c>
    </row>
    <row r="306" spans="2:65" s="12" customFormat="1" ht="11.25">
      <c r="B306" s="150"/>
      <c r="D306" s="151" t="s">
        <v>192</v>
      </c>
      <c r="E306" s="152" t="s">
        <v>1</v>
      </c>
      <c r="F306" s="153" t="s">
        <v>1315</v>
      </c>
      <c r="H306" s="154">
        <v>0.312</v>
      </c>
      <c r="I306" s="155"/>
      <c r="L306" s="150"/>
      <c r="M306" s="156"/>
      <c r="T306" s="157"/>
      <c r="AT306" s="152" t="s">
        <v>192</v>
      </c>
      <c r="AU306" s="152" t="s">
        <v>96</v>
      </c>
      <c r="AV306" s="12" t="s">
        <v>96</v>
      </c>
      <c r="AW306" s="12" t="s">
        <v>42</v>
      </c>
      <c r="AX306" s="12" t="s">
        <v>87</v>
      </c>
      <c r="AY306" s="152" t="s">
        <v>183</v>
      </c>
    </row>
    <row r="307" spans="2:65" s="12" customFormat="1" ht="11.25">
      <c r="B307" s="150"/>
      <c r="D307" s="151" t="s">
        <v>192</v>
      </c>
      <c r="E307" s="152" t="s">
        <v>1</v>
      </c>
      <c r="F307" s="153" t="s">
        <v>1316</v>
      </c>
      <c r="H307" s="154">
        <v>4.2000000000000003E-2</v>
      </c>
      <c r="I307" s="155"/>
      <c r="L307" s="150"/>
      <c r="M307" s="156"/>
      <c r="T307" s="157"/>
      <c r="AT307" s="152" t="s">
        <v>192</v>
      </c>
      <c r="AU307" s="152" t="s">
        <v>96</v>
      </c>
      <c r="AV307" s="12" t="s">
        <v>96</v>
      </c>
      <c r="AW307" s="12" t="s">
        <v>42</v>
      </c>
      <c r="AX307" s="12" t="s">
        <v>87</v>
      </c>
      <c r="AY307" s="152" t="s">
        <v>183</v>
      </c>
    </row>
    <row r="308" spans="2:65" s="14" customFormat="1" ht="11.25">
      <c r="B308" s="164"/>
      <c r="D308" s="151" t="s">
        <v>192</v>
      </c>
      <c r="E308" s="165" t="s">
        <v>1</v>
      </c>
      <c r="F308" s="166" t="s">
        <v>202</v>
      </c>
      <c r="H308" s="167">
        <v>0.35399999999999998</v>
      </c>
      <c r="I308" s="168"/>
      <c r="L308" s="164"/>
      <c r="M308" s="169"/>
      <c r="T308" s="170"/>
      <c r="AT308" s="165" t="s">
        <v>192</v>
      </c>
      <c r="AU308" s="165" t="s">
        <v>96</v>
      </c>
      <c r="AV308" s="14" t="s">
        <v>203</v>
      </c>
      <c r="AW308" s="14" t="s">
        <v>42</v>
      </c>
      <c r="AX308" s="14" t="s">
        <v>94</v>
      </c>
      <c r="AY308" s="165" t="s">
        <v>183</v>
      </c>
    </row>
    <row r="309" spans="2:65" s="11" customFormat="1" ht="22.9" customHeight="1">
      <c r="B309" s="125"/>
      <c r="D309" s="126" t="s">
        <v>86</v>
      </c>
      <c r="E309" s="135" t="s">
        <v>242</v>
      </c>
      <c r="F309" s="135" t="s">
        <v>1317</v>
      </c>
      <c r="I309" s="128"/>
      <c r="J309" s="136">
        <f>BK309</f>
        <v>0</v>
      </c>
      <c r="L309" s="125"/>
      <c r="M309" s="130"/>
      <c r="P309" s="131">
        <f>SUM(P310:P397)</f>
        <v>0</v>
      </c>
      <c r="R309" s="131">
        <f>SUM(R310:R397)</f>
        <v>43.025930000000017</v>
      </c>
      <c r="T309" s="132">
        <f>SUM(T310:T397)</f>
        <v>1.5329999999999999</v>
      </c>
      <c r="AR309" s="126" t="s">
        <v>94</v>
      </c>
      <c r="AT309" s="133" t="s">
        <v>86</v>
      </c>
      <c r="AU309" s="133" t="s">
        <v>94</v>
      </c>
      <c r="AY309" s="126" t="s">
        <v>183</v>
      </c>
      <c r="BK309" s="134">
        <f>SUM(BK310:BK397)</f>
        <v>0</v>
      </c>
    </row>
    <row r="310" spans="2:65" s="1" customFormat="1" ht="33" customHeight="1">
      <c r="B310" s="33"/>
      <c r="C310" s="137" t="s">
        <v>7</v>
      </c>
      <c r="D310" s="137" t="s">
        <v>185</v>
      </c>
      <c r="E310" s="138" t="s">
        <v>1318</v>
      </c>
      <c r="F310" s="139" t="s">
        <v>1319</v>
      </c>
      <c r="G310" s="140" t="s">
        <v>539</v>
      </c>
      <c r="H310" s="141">
        <v>3</v>
      </c>
      <c r="I310" s="142"/>
      <c r="J310" s="143">
        <f>ROUND(I310*H310,2)</f>
        <v>0</v>
      </c>
      <c r="K310" s="139" t="s">
        <v>705</v>
      </c>
      <c r="L310" s="33"/>
      <c r="M310" s="144" t="s">
        <v>1</v>
      </c>
      <c r="N310" s="145" t="s">
        <v>52</v>
      </c>
      <c r="P310" s="146">
        <f>O310*H310</f>
        <v>0</v>
      </c>
      <c r="Q310" s="146">
        <v>0</v>
      </c>
      <c r="R310" s="146">
        <f>Q310*H310</f>
        <v>0</v>
      </c>
      <c r="S310" s="146">
        <v>0</v>
      </c>
      <c r="T310" s="147">
        <f>S310*H310</f>
        <v>0</v>
      </c>
      <c r="AR310" s="148" t="s">
        <v>190</v>
      </c>
      <c r="AT310" s="148" t="s">
        <v>185</v>
      </c>
      <c r="AU310" s="148" t="s">
        <v>96</v>
      </c>
      <c r="AY310" s="17" t="s">
        <v>183</v>
      </c>
      <c r="BE310" s="149">
        <f>IF(N310="základní",J310,0)</f>
        <v>0</v>
      </c>
      <c r="BF310" s="149">
        <f>IF(N310="snížená",J310,0)</f>
        <v>0</v>
      </c>
      <c r="BG310" s="149">
        <f>IF(N310="zákl. přenesená",J310,0)</f>
        <v>0</v>
      </c>
      <c r="BH310" s="149">
        <f>IF(N310="sníž. přenesená",J310,0)</f>
        <v>0</v>
      </c>
      <c r="BI310" s="149">
        <f>IF(N310="nulová",J310,0)</f>
        <v>0</v>
      </c>
      <c r="BJ310" s="17" t="s">
        <v>94</v>
      </c>
      <c r="BK310" s="149">
        <f>ROUND(I310*H310,2)</f>
        <v>0</v>
      </c>
      <c r="BL310" s="17" t="s">
        <v>190</v>
      </c>
      <c r="BM310" s="148" t="s">
        <v>1320</v>
      </c>
    </row>
    <row r="311" spans="2:65" s="13" customFormat="1" ht="11.25">
      <c r="B311" s="158"/>
      <c r="D311" s="151" t="s">
        <v>192</v>
      </c>
      <c r="E311" s="159" t="s">
        <v>1</v>
      </c>
      <c r="F311" s="160" t="s">
        <v>1321</v>
      </c>
      <c r="H311" s="159" t="s">
        <v>1</v>
      </c>
      <c r="I311" s="161"/>
      <c r="L311" s="158"/>
      <c r="M311" s="162"/>
      <c r="T311" s="163"/>
      <c r="AT311" s="159" t="s">
        <v>192</v>
      </c>
      <c r="AU311" s="159" t="s">
        <v>96</v>
      </c>
      <c r="AV311" s="13" t="s">
        <v>94</v>
      </c>
      <c r="AW311" s="13" t="s">
        <v>42</v>
      </c>
      <c r="AX311" s="13" t="s">
        <v>87</v>
      </c>
      <c r="AY311" s="159" t="s">
        <v>183</v>
      </c>
    </row>
    <row r="312" spans="2:65" s="12" customFormat="1" ht="11.25">
      <c r="B312" s="150"/>
      <c r="D312" s="151" t="s">
        <v>192</v>
      </c>
      <c r="E312" s="152" t="s">
        <v>1</v>
      </c>
      <c r="F312" s="153" t="s">
        <v>1322</v>
      </c>
      <c r="H312" s="154">
        <v>3</v>
      </c>
      <c r="I312" s="155"/>
      <c r="L312" s="150"/>
      <c r="M312" s="156"/>
      <c r="T312" s="157"/>
      <c r="AT312" s="152" t="s">
        <v>192</v>
      </c>
      <c r="AU312" s="152" t="s">
        <v>96</v>
      </c>
      <c r="AV312" s="12" t="s">
        <v>96</v>
      </c>
      <c r="AW312" s="12" t="s">
        <v>42</v>
      </c>
      <c r="AX312" s="12" t="s">
        <v>87</v>
      </c>
      <c r="AY312" s="152" t="s">
        <v>183</v>
      </c>
    </row>
    <row r="313" spans="2:65" s="13" customFormat="1" ht="11.25">
      <c r="B313" s="158"/>
      <c r="D313" s="151" t="s">
        <v>192</v>
      </c>
      <c r="E313" s="159" t="s">
        <v>1</v>
      </c>
      <c r="F313" s="160" t="s">
        <v>1323</v>
      </c>
      <c r="H313" s="159" t="s">
        <v>1</v>
      </c>
      <c r="I313" s="161"/>
      <c r="L313" s="158"/>
      <c r="M313" s="162"/>
      <c r="T313" s="163"/>
      <c r="AT313" s="159" t="s">
        <v>192</v>
      </c>
      <c r="AU313" s="159" t="s">
        <v>96</v>
      </c>
      <c r="AV313" s="13" t="s">
        <v>94</v>
      </c>
      <c r="AW313" s="13" t="s">
        <v>42</v>
      </c>
      <c r="AX313" s="13" t="s">
        <v>87</v>
      </c>
      <c r="AY313" s="159" t="s">
        <v>183</v>
      </c>
    </row>
    <row r="314" spans="2:65" s="13" customFormat="1" ht="11.25">
      <c r="B314" s="158"/>
      <c r="D314" s="151" t="s">
        <v>192</v>
      </c>
      <c r="E314" s="159" t="s">
        <v>1</v>
      </c>
      <c r="F314" s="160" t="s">
        <v>1324</v>
      </c>
      <c r="H314" s="159" t="s">
        <v>1</v>
      </c>
      <c r="I314" s="161"/>
      <c r="L314" s="158"/>
      <c r="M314" s="162"/>
      <c r="T314" s="163"/>
      <c r="AT314" s="159" t="s">
        <v>192</v>
      </c>
      <c r="AU314" s="159" t="s">
        <v>96</v>
      </c>
      <c r="AV314" s="13" t="s">
        <v>94</v>
      </c>
      <c r="AW314" s="13" t="s">
        <v>42</v>
      </c>
      <c r="AX314" s="13" t="s">
        <v>87</v>
      </c>
      <c r="AY314" s="159" t="s">
        <v>183</v>
      </c>
    </row>
    <row r="315" spans="2:65" s="15" customFormat="1" ht="11.25">
      <c r="B315" s="190"/>
      <c r="D315" s="151" t="s">
        <v>192</v>
      </c>
      <c r="E315" s="191" t="s">
        <v>1</v>
      </c>
      <c r="F315" s="192" t="s">
        <v>636</v>
      </c>
      <c r="H315" s="193">
        <v>3</v>
      </c>
      <c r="I315" s="194"/>
      <c r="L315" s="190"/>
      <c r="M315" s="195"/>
      <c r="T315" s="196"/>
      <c r="AT315" s="191" t="s">
        <v>192</v>
      </c>
      <c r="AU315" s="191" t="s">
        <v>96</v>
      </c>
      <c r="AV315" s="15" t="s">
        <v>190</v>
      </c>
      <c r="AW315" s="15" t="s">
        <v>42</v>
      </c>
      <c r="AX315" s="15" t="s">
        <v>94</v>
      </c>
      <c r="AY315" s="191" t="s">
        <v>183</v>
      </c>
    </row>
    <row r="316" spans="2:65" s="1" customFormat="1" ht="16.5" customHeight="1">
      <c r="B316" s="33"/>
      <c r="C316" s="137" t="s">
        <v>312</v>
      </c>
      <c r="D316" s="137" t="s">
        <v>185</v>
      </c>
      <c r="E316" s="138" t="s">
        <v>1325</v>
      </c>
      <c r="F316" s="139" t="s">
        <v>1326</v>
      </c>
      <c r="G316" s="140" t="s">
        <v>539</v>
      </c>
      <c r="H316" s="141">
        <v>5</v>
      </c>
      <c r="I316" s="142"/>
      <c r="J316" s="143">
        <f>ROUND(I316*H316,2)</f>
        <v>0</v>
      </c>
      <c r="K316" s="139" t="s">
        <v>189</v>
      </c>
      <c r="L316" s="33"/>
      <c r="M316" s="144" t="s">
        <v>1</v>
      </c>
      <c r="N316" s="145" t="s">
        <v>52</v>
      </c>
      <c r="P316" s="146">
        <f>O316*H316</f>
        <v>0</v>
      </c>
      <c r="Q316" s="146">
        <v>0.16849</v>
      </c>
      <c r="R316" s="146">
        <f>Q316*H316</f>
        <v>0.84245000000000003</v>
      </c>
      <c r="S316" s="146">
        <v>0</v>
      </c>
      <c r="T316" s="147">
        <f>S316*H316</f>
        <v>0</v>
      </c>
      <c r="AR316" s="148" t="s">
        <v>190</v>
      </c>
      <c r="AT316" s="148" t="s">
        <v>185</v>
      </c>
      <c r="AU316" s="148" t="s">
        <v>96</v>
      </c>
      <c r="AY316" s="17" t="s">
        <v>183</v>
      </c>
      <c r="BE316" s="149">
        <f>IF(N316="základní",J316,0)</f>
        <v>0</v>
      </c>
      <c r="BF316" s="149">
        <f>IF(N316="snížená",J316,0)</f>
        <v>0</v>
      </c>
      <c r="BG316" s="149">
        <f>IF(N316="zákl. přenesená",J316,0)</f>
        <v>0</v>
      </c>
      <c r="BH316" s="149">
        <f>IF(N316="sníž. přenesená",J316,0)</f>
        <v>0</v>
      </c>
      <c r="BI316" s="149">
        <f>IF(N316="nulová",J316,0)</f>
        <v>0</v>
      </c>
      <c r="BJ316" s="17" t="s">
        <v>94</v>
      </c>
      <c r="BK316" s="149">
        <f>ROUND(I316*H316,2)</f>
        <v>0</v>
      </c>
      <c r="BL316" s="17" t="s">
        <v>190</v>
      </c>
      <c r="BM316" s="148" t="s">
        <v>1327</v>
      </c>
    </row>
    <row r="317" spans="2:65" s="13" customFormat="1" ht="11.25">
      <c r="B317" s="158"/>
      <c r="D317" s="151" t="s">
        <v>192</v>
      </c>
      <c r="E317" s="159" t="s">
        <v>1</v>
      </c>
      <c r="F317" s="160" t="s">
        <v>1328</v>
      </c>
      <c r="H317" s="159" t="s">
        <v>1</v>
      </c>
      <c r="I317" s="161"/>
      <c r="L317" s="158"/>
      <c r="M317" s="162"/>
      <c r="T317" s="163"/>
      <c r="AT317" s="159" t="s">
        <v>192</v>
      </c>
      <c r="AU317" s="159" t="s">
        <v>96</v>
      </c>
      <c r="AV317" s="13" t="s">
        <v>94</v>
      </c>
      <c r="AW317" s="13" t="s">
        <v>42</v>
      </c>
      <c r="AX317" s="13" t="s">
        <v>87</v>
      </c>
      <c r="AY317" s="159" t="s">
        <v>183</v>
      </c>
    </row>
    <row r="318" spans="2:65" s="12" customFormat="1" ht="11.25">
      <c r="B318" s="150"/>
      <c r="D318" s="151" t="s">
        <v>192</v>
      </c>
      <c r="E318" s="152" t="s">
        <v>1</v>
      </c>
      <c r="F318" s="153" t="s">
        <v>1329</v>
      </c>
      <c r="H318" s="154">
        <v>3</v>
      </c>
      <c r="I318" s="155"/>
      <c r="L318" s="150"/>
      <c r="M318" s="156"/>
      <c r="T318" s="157"/>
      <c r="AT318" s="152" t="s">
        <v>192</v>
      </c>
      <c r="AU318" s="152" t="s">
        <v>96</v>
      </c>
      <c r="AV318" s="12" t="s">
        <v>96</v>
      </c>
      <c r="AW318" s="12" t="s">
        <v>42</v>
      </c>
      <c r="AX318" s="12" t="s">
        <v>87</v>
      </c>
      <c r="AY318" s="152" t="s">
        <v>183</v>
      </c>
    </row>
    <row r="319" spans="2:65" s="14" customFormat="1" ht="11.25">
      <c r="B319" s="164"/>
      <c r="D319" s="151" t="s">
        <v>192</v>
      </c>
      <c r="E319" s="165" t="s">
        <v>1</v>
      </c>
      <c r="F319" s="166" t="s">
        <v>202</v>
      </c>
      <c r="H319" s="167">
        <v>3</v>
      </c>
      <c r="I319" s="168"/>
      <c r="L319" s="164"/>
      <c r="M319" s="169"/>
      <c r="T319" s="170"/>
      <c r="AT319" s="165" t="s">
        <v>192</v>
      </c>
      <c r="AU319" s="165" t="s">
        <v>96</v>
      </c>
      <c r="AV319" s="14" t="s">
        <v>203</v>
      </c>
      <c r="AW319" s="14" t="s">
        <v>42</v>
      </c>
      <c r="AX319" s="14" t="s">
        <v>87</v>
      </c>
      <c r="AY319" s="165" t="s">
        <v>183</v>
      </c>
    </row>
    <row r="320" spans="2:65" s="13" customFormat="1" ht="11.25">
      <c r="B320" s="158"/>
      <c r="D320" s="151" t="s">
        <v>192</v>
      </c>
      <c r="E320" s="159" t="s">
        <v>1</v>
      </c>
      <c r="F320" s="160" t="s">
        <v>1330</v>
      </c>
      <c r="H320" s="159" t="s">
        <v>1</v>
      </c>
      <c r="I320" s="161"/>
      <c r="L320" s="158"/>
      <c r="M320" s="162"/>
      <c r="T320" s="163"/>
      <c r="AT320" s="159" t="s">
        <v>192</v>
      </c>
      <c r="AU320" s="159" t="s">
        <v>96</v>
      </c>
      <c r="AV320" s="13" t="s">
        <v>94</v>
      </c>
      <c r="AW320" s="13" t="s">
        <v>42</v>
      </c>
      <c r="AX320" s="13" t="s">
        <v>87</v>
      </c>
      <c r="AY320" s="159" t="s">
        <v>183</v>
      </c>
    </row>
    <row r="321" spans="2:65" s="12" customFormat="1" ht="11.25">
      <c r="B321" s="150"/>
      <c r="D321" s="151" t="s">
        <v>192</v>
      </c>
      <c r="E321" s="152" t="s">
        <v>1</v>
      </c>
      <c r="F321" s="153" t="s">
        <v>1331</v>
      </c>
      <c r="H321" s="154">
        <v>2</v>
      </c>
      <c r="I321" s="155"/>
      <c r="L321" s="150"/>
      <c r="M321" s="156"/>
      <c r="T321" s="157"/>
      <c r="AT321" s="152" t="s">
        <v>192</v>
      </c>
      <c r="AU321" s="152" t="s">
        <v>96</v>
      </c>
      <c r="AV321" s="12" t="s">
        <v>96</v>
      </c>
      <c r="AW321" s="12" t="s">
        <v>42</v>
      </c>
      <c r="AX321" s="12" t="s">
        <v>87</v>
      </c>
      <c r="AY321" s="152" t="s">
        <v>183</v>
      </c>
    </row>
    <row r="322" spans="2:65" s="14" customFormat="1" ht="11.25">
      <c r="B322" s="164"/>
      <c r="D322" s="151" t="s">
        <v>192</v>
      </c>
      <c r="E322" s="165" t="s">
        <v>1</v>
      </c>
      <c r="F322" s="166" t="s">
        <v>202</v>
      </c>
      <c r="H322" s="167">
        <v>2</v>
      </c>
      <c r="I322" s="168"/>
      <c r="L322" s="164"/>
      <c r="M322" s="169"/>
      <c r="T322" s="170"/>
      <c r="AT322" s="165" t="s">
        <v>192</v>
      </c>
      <c r="AU322" s="165" t="s">
        <v>96</v>
      </c>
      <c r="AV322" s="14" t="s">
        <v>203</v>
      </c>
      <c r="AW322" s="14" t="s">
        <v>42</v>
      </c>
      <c r="AX322" s="14" t="s">
        <v>87</v>
      </c>
      <c r="AY322" s="165" t="s">
        <v>183</v>
      </c>
    </row>
    <row r="323" spans="2:65" s="15" customFormat="1" ht="11.25">
      <c r="B323" s="190"/>
      <c r="D323" s="151" t="s">
        <v>192</v>
      </c>
      <c r="E323" s="191" t="s">
        <v>1</v>
      </c>
      <c r="F323" s="192" t="s">
        <v>636</v>
      </c>
      <c r="H323" s="193">
        <v>5</v>
      </c>
      <c r="I323" s="194"/>
      <c r="L323" s="190"/>
      <c r="M323" s="195"/>
      <c r="T323" s="196"/>
      <c r="AT323" s="191" t="s">
        <v>192</v>
      </c>
      <c r="AU323" s="191" t="s">
        <v>96</v>
      </c>
      <c r="AV323" s="15" t="s">
        <v>190</v>
      </c>
      <c r="AW323" s="15" t="s">
        <v>42</v>
      </c>
      <c r="AX323" s="15" t="s">
        <v>94</v>
      </c>
      <c r="AY323" s="191" t="s">
        <v>183</v>
      </c>
    </row>
    <row r="324" spans="2:65" s="1" customFormat="1" ht="16.5" customHeight="1">
      <c r="B324" s="33"/>
      <c r="C324" s="176" t="s">
        <v>316</v>
      </c>
      <c r="D324" s="176" t="s">
        <v>511</v>
      </c>
      <c r="E324" s="177" t="s">
        <v>1332</v>
      </c>
      <c r="F324" s="178" t="s">
        <v>1333</v>
      </c>
      <c r="G324" s="179" t="s">
        <v>539</v>
      </c>
      <c r="H324" s="180">
        <v>2.04</v>
      </c>
      <c r="I324" s="181"/>
      <c r="J324" s="182">
        <f>ROUND(I324*H324,2)</f>
        <v>0</v>
      </c>
      <c r="K324" s="178" t="s">
        <v>189</v>
      </c>
      <c r="L324" s="183"/>
      <c r="M324" s="184" t="s">
        <v>1</v>
      </c>
      <c r="N324" s="185" t="s">
        <v>52</v>
      </c>
      <c r="P324" s="146">
        <f>O324*H324</f>
        <v>0</v>
      </c>
      <c r="Q324" s="146">
        <v>0.105</v>
      </c>
      <c r="R324" s="146">
        <f>Q324*H324</f>
        <v>0.2142</v>
      </c>
      <c r="S324" s="146">
        <v>0</v>
      </c>
      <c r="T324" s="147">
        <f>S324*H324</f>
        <v>0</v>
      </c>
      <c r="AR324" s="148" t="s">
        <v>235</v>
      </c>
      <c r="AT324" s="148" t="s">
        <v>511</v>
      </c>
      <c r="AU324" s="148" t="s">
        <v>96</v>
      </c>
      <c r="AY324" s="17" t="s">
        <v>183</v>
      </c>
      <c r="BE324" s="149">
        <f>IF(N324="základní",J324,0)</f>
        <v>0</v>
      </c>
      <c r="BF324" s="149">
        <f>IF(N324="snížená",J324,0)</f>
        <v>0</v>
      </c>
      <c r="BG324" s="149">
        <f>IF(N324="zákl. přenesená",J324,0)</f>
        <v>0</v>
      </c>
      <c r="BH324" s="149">
        <f>IF(N324="sníž. přenesená",J324,0)</f>
        <v>0</v>
      </c>
      <c r="BI324" s="149">
        <f>IF(N324="nulová",J324,0)</f>
        <v>0</v>
      </c>
      <c r="BJ324" s="17" t="s">
        <v>94</v>
      </c>
      <c r="BK324" s="149">
        <f>ROUND(I324*H324,2)</f>
        <v>0</v>
      </c>
      <c r="BL324" s="17" t="s">
        <v>190</v>
      </c>
      <c r="BM324" s="148" t="s">
        <v>1334</v>
      </c>
    </row>
    <row r="325" spans="2:65" s="13" customFormat="1" ht="11.25">
      <c r="B325" s="158"/>
      <c r="D325" s="151" t="s">
        <v>192</v>
      </c>
      <c r="E325" s="159" t="s">
        <v>1</v>
      </c>
      <c r="F325" s="160" t="s">
        <v>1335</v>
      </c>
      <c r="H325" s="159" t="s">
        <v>1</v>
      </c>
      <c r="I325" s="161"/>
      <c r="L325" s="158"/>
      <c r="M325" s="162"/>
      <c r="T325" s="163"/>
      <c r="AT325" s="159" t="s">
        <v>192</v>
      </c>
      <c r="AU325" s="159" t="s">
        <v>96</v>
      </c>
      <c r="AV325" s="13" t="s">
        <v>94</v>
      </c>
      <c r="AW325" s="13" t="s">
        <v>42</v>
      </c>
      <c r="AX325" s="13" t="s">
        <v>87</v>
      </c>
      <c r="AY325" s="159" t="s">
        <v>183</v>
      </c>
    </row>
    <row r="326" spans="2:65" s="12" customFormat="1" ht="11.25">
      <c r="B326" s="150"/>
      <c r="D326" s="151" t="s">
        <v>192</v>
      </c>
      <c r="E326" s="152" t="s">
        <v>1</v>
      </c>
      <c r="F326" s="153" t="s">
        <v>1336</v>
      </c>
      <c r="H326" s="154">
        <v>2.04</v>
      </c>
      <c r="I326" s="155"/>
      <c r="L326" s="150"/>
      <c r="M326" s="156"/>
      <c r="T326" s="157"/>
      <c r="AT326" s="152" t="s">
        <v>192</v>
      </c>
      <c r="AU326" s="152" t="s">
        <v>96</v>
      </c>
      <c r="AV326" s="12" t="s">
        <v>96</v>
      </c>
      <c r="AW326" s="12" t="s">
        <v>42</v>
      </c>
      <c r="AX326" s="12" t="s">
        <v>94</v>
      </c>
      <c r="AY326" s="152" t="s">
        <v>183</v>
      </c>
    </row>
    <row r="327" spans="2:65" s="1" customFormat="1" ht="16.5" customHeight="1">
      <c r="B327" s="33"/>
      <c r="C327" s="137" t="s">
        <v>320</v>
      </c>
      <c r="D327" s="137" t="s">
        <v>185</v>
      </c>
      <c r="E327" s="138" t="s">
        <v>1337</v>
      </c>
      <c r="F327" s="139" t="s">
        <v>1338</v>
      </c>
      <c r="G327" s="140" t="s">
        <v>206</v>
      </c>
      <c r="H327" s="141">
        <v>2</v>
      </c>
      <c r="I327" s="142"/>
      <c r="J327" s="143">
        <f>ROUND(I327*H327,2)</f>
        <v>0</v>
      </c>
      <c r="K327" s="139" t="s">
        <v>189</v>
      </c>
      <c r="L327" s="33"/>
      <c r="M327" s="144" t="s">
        <v>1</v>
      </c>
      <c r="N327" s="145" t="s">
        <v>52</v>
      </c>
      <c r="P327" s="146">
        <f>O327*H327</f>
        <v>0</v>
      </c>
      <c r="Q327" s="146">
        <v>0</v>
      </c>
      <c r="R327" s="146">
        <f>Q327*H327</f>
        <v>0</v>
      </c>
      <c r="S327" s="146">
        <v>0</v>
      </c>
      <c r="T327" s="147">
        <f>S327*H327</f>
        <v>0</v>
      </c>
      <c r="AR327" s="148" t="s">
        <v>190</v>
      </c>
      <c r="AT327" s="148" t="s">
        <v>185</v>
      </c>
      <c r="AU327" s="148" t="s">
        <v>96</v>
      </c>
      <c r="AY327" s="17" t="s">
        <v>183</v>
      </c>
      <c r="BE327" s="149">
        <f>IF(N327="základní",J327,0)</f>
        <v>0</v>
      </c>
      <c r="BF327" s="149">
        <f>IF(N327="snížená",J327,0)</f>
        <v>0</v>
      </c>
      <c r="BG327" s="149">
        <f>IF(N327="zákl. přenesená",J327,0)</f>
        <v>0</v>
      </c>
      <c r="BH327" s="149">
        <f>IF(N327="sníž. přenesená",J327,0)</f>
        <v>0</v>
      </c>
      <c r="BI327" s="149">
        <f>IF(N327="nulová",J327,0)</f>
        <v>0</v>
      </c>
      <c r="BJ327" s="17" t="s">
        <v>94</v>
      </c>
      <c r="BK327" s="149">
        <f>ROUND(I327*H327,2)</f>
        <v>0</v>
      </c>
      <c r="BL327" s="17" t="s">
        <v>190</v>
      </c>
      <c r="BM327" s="148" t="s">
        <v>1339</v>
      </c>
    </row>
    <row r="328" spans="2:65" s="13" customFormat="1" ht="11.25">
      <c r="B328" s="158"/>
      <c r="D328" s="151" t="s">
        <v>192</v>
      </c>
      <c r="E328" s="159" t="s">
        <v>1</v>
      </c>
      <c r="F328" s="160" t="s">
        <v>1340</v>
      </c>
      <c r="H328" s="159" t="s">
        <v>1</v>
      </c>
      <c r="I328" s="161"/>
      <c r="L328" s="158"/>
      <c r="M328" s="162"/>
      <c r="T328" s="163"/>
      <c r="AT328" s="159" t="s">
        <v>192</v>
      </c>
      <c r="AU328" s="159" t="s">
        <v>96</v>
      </c>
      <c r="AV328" s="13" t="s">
        <v>94</v>
      </c>
      <c r="AW328" s="13" t="s">
        <v>42</v>
      </c>
      <c r="AX328" s="13" t="s">
        <v>87</v>
      </c>
      <c r="AY328" s="159" t="s">
        <v>183</v>
      </c>
    </row>
    <row r="329" spans="2:65" s="12" customFormat="1" ht="11.25">
      <c r="B329" s="150"/>
      <c r="D329" s="151" t="s">
        <v>192</v>
      </c>
      <c r="E329" s="152" t="s">
        <v>1</v>
      </c>
      <c r="F329" s="153" t="s">
        <v>1341</v>
      </c>
      <c r="H329" s="154">
        <v>2</v>
      </c>
      <c r="I329" s="155"/>
      <c r="L329" s="150"/>
      <c r="M329" s="156"/>
      <c r="T329" s="157"/>
      <c r="AT329" s="152" t="s">
        <v>192</v>
      </c>
      <c r="AU329" s="152" t="s">
        <v>96</v>
      </c>
      <c r="AV329" s="12" t="s">
        <v>96</v>
      </c>
      <c r="AW329" s="12" t="s">
        <v>42</v>
      </c>
      <c r="AX329" s="12" t="s">
        <v>94</v>
      </c>
      <c r="AY329" s="152" t="s">
        <v>183</v>
      </c>
    </row>
    <row r="330" spans="2:65" s="1" customFormat="1" ht="16.5" customHeight="1">
      <c r="B330" s="33"/>
      <c r="C330" s="176" t="s">
        <v>324</v>
      </c>
      <c r="D330" s="176" t="s">
        <v>511</v>
      </c>
      <c r="E330" s="177" t="s">
        <v>1342</v>
      </c>
      <c r="F330" s="178" t="s">
        <v>1343</v>
      </c>
      <c r="G330" s="179" t="s">
        <v>206</v>
      </c>
      <c r="H330" s="180">
        <v>2</v>
      </c>
      <c r="I330" s="181"/>
      <c r="J330" s="182">
        <f>ROUND(I330*H330,2)</f>
        <v>0</v>
      </c>
      <c r="K330" s="178" t="s">
        <v>705</v>
      </c>
      <c r="L330" s="183"/>
      <c r="M330" s="184" t="s">
        <v>1</v>
      </c>
      <c r="N330" s="185" t="s">
        <v>52</v>
      </c>
      <c r="P330" s="146">
        <f>O330*H330</f>
        <v>0</v>
      </c>
      <c r="Q330" s="146">
        <v>0.4</v>
      </c>
      <c r="R330" s="146">
        <f>Q330*H330</f>
        <v>0.8</v>
      </c>
      <c r="S330" s="146">
        <v>0</v>
      </c>
      <c r="T330" s="147">
        <f>S330*H330</f>
        <v>0</v>
      </c>
      <c r="AR330" s="148" t="s">
        <v>235</v>
      </c>
      <c r="AT330" s="148" t="s">
        <v>511</v>
      </c>
      <c r="AU330" s="148" t="s">
        <v>96</v>
      </c>
      <c r="AY330" s="17" t="s">
        <v>183</v>
      </c>
      <c r="BE330" s="149">
        <f>IF(N330="základní",J330,0)</f>
        <v>0</v>
      </c>
      <c r="BF330" s="149">
        <f>IF(N330="snížená",J330,0)</f>
        <v>0</v>
      </c>
      <c r="BG330" s="149">
        <f>IF(N330="zákl. přenesená",J330,0)</f>
        <v>0</v>
      </c>
      <c r="BH330" s="149">
        <f>IF(N330="sníž. přenesená",J330,0)</f>
        <v>0</v>
      </c>
      <c r="BI330" s="149">
        <f>IF(N330="nulová",J330,0)</f>
        <v>0</v>
      </c>
      <c r="BJ330" s="17" t="s">
        <v>94</v>
      </c>
      <c r="BK330" s="149">
        <f>ROUND(I330*H330,2)</f>
        <v>0</v>
      </c>
      <c r="BL330" s="17" t="s">
        <v>190</v>
      </c>
      <c r="BM330" s="148" t="s">
        <v>1344</v>
      </c>
    </row>
    <row r="331" spans="2:65" s="12" customFormat="1" ht="11.25">
      <c r="B331" s="150"/>
      <c r="D331" s="151" t="s">
        <v>192</v>
      </c>
      <c r="E331" s="152" t="s">
        <v>1</v>
      </c>
      <c r="F331" s="153" t="s">
        <v>1345</v>
      </c>
      <c r="H331" s="154">
        <v>2</v>
      </c>
      <c r="I331" s="155"/>
      <c r="L331" s="150"/>
      <c r="M331" s="156"/>
      <c r="T331" s="157"/>
      <c r="AT331" s="152" t="s">
        <v>192</v>
      </c>
      <c r="AU331" s="152" t="s">
        <v>96</v>
      </c>
      <c r="AV331" s="12" t="s">
        <v>96</v>
      </c>
      <c r="AW331" s="12" t="s">
        <v>42</v>
      </c>
      <c r="AX331" s="12" t="s">
        <v>94</v>
      </c>
      <c r="AY331" s="152" t="s">
        <v>183</v>
      </c>
    </row>
    <row r="332" spans="2:65" s="1" customFormat="1" ht="33" customHeight="1">
      <c r="B332" s="33"/>
      <c r="C332" s="137" t="s">
        <v>328</v>
      </c>
      <c r="D332" s="137" t="s">
        <v>185</v>
      </c>
      <c r="E332" s="138" t="s">
        <v>1346</v>
      </c>
      <c r="F332" s="139" t="s">
        <v>1347</v>
      </c>
      <c r="G332" s="140" t="s">
        <v>206</v>
      </c>
      <c r="H332" s="141">
        <v>2</v>
      </c>
      <c r="I332" s="142"/>
      <c r="J332" s="143">
        <f>ROUND(I332*H332,2)</f>
        <v>0</v>
      </c>
      <c r="K332" s="139" t="s">
        <v>705</v>
      </c>
      <c r="L332" s="33"/>
      <c r="M332" s="144" t="s">
        <v>1</v>
      </c>
      <c r="N332" s="145" t="s">
        <v>52</v>
      </c>
      <c r="P332" s="146">
        <f>O332*H332</f>
        <v>0</v>
      </c>
      <c r="Q332" s="146">
        <v>0</v>
      </c>
      <c r="R332" s="146">
        <f>Q332*H332</f>
        <v>0</v>
      </c>
      <c r="S332" s="146">
        <v>0</v>
      </c>
      <c r="T332" s="147">
        <f>S332*H332</f>
        <v>0</v>
      </c>
      <c r="AR332" s="148" t="s">
        <v>190</v>
      </c>
      <c r="AT332" s="148" t="s">
        <v>185</v>
      </c>
      <c r="AU332" s="148" t="s">
        <v>96</v>
      </c>
      <c r="AY332" s="17" t="s">
        <v>183</v>
      </c>
      <c r="BE332" s="149">
        <f>IF(N332="základní",J332,0)</f>
        <v>0</v>
      </c>
      <c r="BF332" s="149">
        <f>IF(N332="snížená",J332,0)</f>
        <v>0</v>
      </c>
      <c r="BG332" s="149">
        <f>IF(N332="zákl. přenesená",J332,0)</f>
        <v>0</v>
      </c>
      <c r="BH332" s="149">
        <f>IF(N332="sníž. přenesená",J332,0)</f>
        <v>0</v>
      </c>
      <c r="BI332" s="149">
        <f>IF(N332="nulová",J332,0)</f>
        <v>0</v>
      </c>
      <c r="BJ332" s="17" t="s">
        <v>94</v>
      </c>
      <c r="BK332" s="149">
        <f>ROUND(I332*H332,2)</f>
        <v>0</v>
      </c>
      <c r="BL332" s="17" t="s">
        <v>190</v>
      </c>
      <c r="BM332" s="148" t="s">
        <v>1348</v>
      </c>
    </row>
    <row r="333" spans="2:65" s="13" customFormat="1" ht="11.25">
      <c r="B333" s="158"/>
      <c r="D333" s="151" t="s">
        <v>192</v>
      </c>
      <c r="E333" s="159" t="s">
        <v>1</v>
      </c>
      <c r="F333" s="160" t="s">
        <v>1231</v>
      </c>
      <c r="H333" s="159" t="s">
        <v>1</v>
      </c>
      <c r="I333" s="161"/>
      <c r="L333" s="158"/>
      <c r="M333" s="162"/>
      <c r="T333" s="163"/>
      <c r="AT333" s="159" t="s">
        <v>192</v>
      </c>
      <c r="AU333" s="159" t="s">
        <v>96</v>
      </c>
      <c r="AV333" s="13" t="s">
        <v>94</v>
      </c>
      <c r="AW333" s="13" t="s">
        <v>42</v>
      </c>
      <c r="AX333" s="13" t="s">
        <v>87</v>
      </c>
      <c r="AY333" s="159" t="s">
        <v>183</v>
      </c>
    </row>
    <row r="334" spans="2:65" s="12" customFormat="1" ht="11.25">
      <c r="B334" s="150"/>
      <c r="D334" s="151" t="s">
        <v>192</v>
      </c>
      <c r="E334" s="152" t="s">
        <v>1</v>
      </c>
      <c r="F334" s="153" t="s">
        <v>1349</v>
      </c>
      <c r="H334" s="154">
        <v>2</v>
      </c>
      <c r="I334" s="155"/>
      <c r="L334" s="150"/>
      <c r="M334" s="156"/>
      <c r="T334" s="157"/>
      <c r="AT334" s="152" t="s">
        <v>192</v>
      </c>
      <c r="AU334" s="152" t="s">
        <v>96</v>
      </c>
      <c r="AV334" s="12" t="s">
        <v>96</v>
      </c>
      <c r="AW334" s="12" t="s">
        <v>42</v>
      </c>
      <c r="AX334" s="12" t="s">
        <v>87</v>
      </c>
      <c r="AY334" s="152" t="s">
        <v>183</v>
      </c>
    </row>
    <row r="335" spans="2:65" s="13" customFormat="1" ht="11.25">
      <c r="B335" s="158"/>
      <c r="D335" s="151" t="s">
        <v>192</v>
      </c>
      <c r="E335" s="159" t="s">
        <v>1</v>
      </c>
      <c r="F335" s="160" t="s">
        <v>1350</v>
      </c>
      <c r="H335" s="159" t="s">
        <v>1</v>
      </c>
      <c r="I335" s="161"/>
      <c r="L335" s="158"/>
      <c r="M335" s="162"/>
      <c r="T335" s="163"/>
      <c r="AT335" s="159" t="s">
        <v>192</v>
      </c>
      <c r="AU335" s="159" t="s">
        <v>96</v>
      </c>
      <c r="AV335" s="13" t="s">
        <v>94</v>
      </c>
      <c r="AW335" s="13" t="s">
        <v>42</v>
      </c>
      <c r="AX335" s="13" t="s">
        <v>87</v>
      </c>
      <c r="AY335" s="159" t="s">
        <v>183</v>
      </c>
    </row>
    <row r="336" spans="2:65" s="13" customFormat="1" ht="11.25">
      <c r="B336" s="158"/>
      <c r="D336" s="151" t="s">
        <v>192</v>
      </c>
      <c r="E336" s="159" t="s">
        <v>1</v>
      </c>
      <c r="F336" s="160" t="s">
        <v>1351</v>
      </c>
      <c r="H336" s="159" t="s">
        <v>1</v>
      </c>
      <c r="I336" s="161"/>
      <c r="L336" s="158"/>
      <c r="M336" s="162"/>
      <c r="T336" s="163"/>
      <c r="AT336" s="159" t="s">
        <v>192</v>
      </c>
      <c r="AU336" s="159" t="s">
        <v>96</v>
      </c>
      <c r="AV336" s="13" t="s">
        <v>94</v>
      </c>
      <c r="AW336" s="13" t="s">
        <v>42</v>
      </c>
      <c r="AX336" s="13" t="s">
        <v>87</v>
      </c>
      <c r="AY336" s="159" t="s">
        <v>183</v>
      </c>
    </row>
    <row r="337" spans="2:65" s="13" customFormat="1" ht="11.25">
      <c r="B337" s="158"/>
      <c r="D337" s="151" t="s">
        <v>192</v>
      </c>
      <c r="E337" s="159" t="s">
        <v>1</v>
      </c>
      <c r="F337" s="160" t="s">
        <v>1352</v>
      </c>
      <c r="H337" s="159" t="s">
        <v>1</v>
      </c>
      <c r="I337" s="161"/>
      <c r="L337" s="158"/>
      <c r="M337" s="162"/>
      <c r="T337" s="163"/>
      <c r="AT337" s="159" t="s">
        <v>192</v>
      </c>
      <c r="AU337" s="159" t="s">
        <v>96</v>
      </c>
      <c r="AV337" s="13" t="s">
        <v>94</v>
      </c>
      <c r="AW337" s="13" t="s">
        <v>42</v>
      </c>
      <c r="AX337" s="13" t="s">
        <v>87</v>
      </c>
      <c r="AY337" s="159" t="s">
        <v>183</v>
      </c>
    </row>
    <row r="338" spans="2:65" s="15" customFormat="1" ht="11.25">
      <c r="B338" s="190"/>
      <c r="D338" s="151" t="s">
        <v>192</v>
      </c>
      <c r="E338" s="191" t="s">
        <v>1</v>
      </c>
      <c r="F338" s="192" t="s">
        <v>636</v>
      </c>
      <c r="H338" s="193">
        <v>2</v>
      </c>
      <c r="I338" s="194"/>
      <c r="L338" s="190"/>
      <c r="M338" s="195"/>
      <c r="T338" s="196"/>
      <c r="AT338" s="191" t="s">
        <v>192</v>
      </c>
      <c r="AU338" s="191" t="s">
        <v>96</v>
      </c>
      <c r="AV338" s="15" t="s">
        <v>190</v>
      </c>
      <c r="AW338" s="15" t="s">
        <v>42</v>
      </c>
      <c r="AX338" s="15" t="s">
        <v>94</v>
      </c>
      <c r="AY338" s="191" t="s">
        <v>183</v>
      </c>
    </row>
    <row r="339" spans="2:65" s="1" customFormat="1" ht="21.75" customHeight="1">
      <c r="B339" s="33"/>
      <c r="C339" s="176" t="s">
        <v>333</v>
      </c>
      <c r="D339" s="176" t="s">
        <v>511</v>
      </c>
      <c r="E339" s="177" t="s">
        <v>1353</v>
      </c>
      <c r="F339" s="178" t="s">
        <v>1354</v>
      </c>
      <c r="G339" s="179" t="s">
        <v>206</v>
      </c>
      <c r="H339" s="180">
        <v>2</v>
      </c>
      <c r="I339" s="181"/>
      <c r="J339" s="182">
        <f>ROUND(I339*H339,2)</f>
        <v>0</v>
      </c>
      <c r="K339" s="178" t="s">
        <v>705</v>
      </c>
      <c r="L339" s="183"/>
      <c r="M339" s="184" t="s">
        <v>1</v>
      </c>
      <c r="N339" s="185" t="s">
        <v>52</v>
      </c>
      <c r="P339" s="146">
        <f>O339*H339</f>
        <v>0</v>
      </c>
      <c r="Q339" s="146">
        <v>0</v>
      </c>
      <c r="R339" s="146">
        <f>Q339*H339</f>
        <v>0</v>
      </c>
      <c r="S339" s="146">
        <v>0</v>
      </c>
      <c r="T339" s="147">
        <f>S339*H339</f>
        <v>0</v>
      </c>
      <c r="AR339" s="148" t="s">
        <v>235</v>
      </c>
      <c r="AT339" s="148" t="s">
        <v>511</v>
      </c>
      <c r="AU339" s="148" t="s">
        <v>96</v>
      </c>
      <c r="AY339" s="17" t="s">
        <v>183</v>
      </c>
      <c r="BE339" s="149">
        <f>IF(N339="základní",J339,0)</f>
        <v>0</v>
      </c>
      <c r="BF339" s="149">
        <f>IF(N339="snížená",J339,0)</f>
        <v>0</v>
      </c>
      <c r="BG339" s="149">
        <f>IF(N339="zákl. přenesená",J339,0)</f>
        <v>0</v>
      </c>
      <c r="BH339" s="149">
        <f>IF(N339="sníž. přenesená",J339,0)</f>
        <v>0</v>
      </c>
      <c r="BI339" s="149">
        <f>IF(N339="nulová",J339,0)</f>
        <v>0</v>
      </c>
      <c r="BJ339" s="17" t="s">
        <v>94</v>
      </c>
      <c r="BK339" s="149">
        <f>ROUND(I339*H339,2)</f>
        <v>0</v>
      </c>
      <c r="BL339" s="17" t="s">
        <v>190</v>
      </c>
      <c r="BM339" s="148" t="s">
        <v>1355</v>
      </c>
    </row>
    <row r="340" spans="2:65" s="12" customFormat="1" ht="11.25">
      <c r="B340" s="150"/>
      <c r="D340" s="151" t="s">
        <v>192</v>
      </c>
      <c r="E340" s="152" t="s">
        <v>1</v>
      </c>
      <c r="F340" s="153" t="s">
        <v>1356</v>
      </c>
      <c r="H340" s="154">
        <v>2</v>
      </c>
      <c r="I340" s="155"/>
      <c r="L340" s="150"/>
      <c r="M340" s="156"/>
      <c r="T340" s="157"/>
      <c r="AT340" s="152" t="s">
        <v>192</v>
      </c>
      <c r="AU340" s="152" t="s">
        <v>96</v>
      </c>
      <c r="AV340" s="12" t="s">
        <v>96</v>
      </c>
      <c r="AW340" s="12" t="s">
        <v>42</v>
      </c>
      <c r="AX340" s="12" t="s">
        <v>87</v>
      </c>
      <c r="AY340" s="152" t="s">
        <v>183</v>
      </c>
    </row>
    <row r="341" spans="2:65" s="13" customFormat="1" ht="11.25">
      <c r="B341" s="158"/>
      <c r="D341" s="151" t="s">
        <v>192</v>
      </c>
      <c r="E341" s="159" t="s">
        <v>1</v>
      </c>
      <c r="F341" s="160" t="s">
        <v>1357</v>
      </c>
      <c r="H341" s="159" t="s">
        <v>1</v>
      </c>
      <c r="I341" s="161"/>
      <c r="L341" s="158"/>
      <c r="M341" s="162"/>
      <c r="T341" s="163"/>
      <c r="AT341" s="159" t="s">
        <v>192</v>
      </c>
      <c r="AU341" s="159" t="s">
        <v>96</v>
      </c>
      <c r="AV341" s="13" t="s">
        <v>94</v>
      </c>
      <c r="AW341" s="13" t="s">
        <v>42</v>
      </c>
      <c r="AX341" s="13" t="s">
        <v>87</v>
      </c>
      <c r="AY341" s="159" t="s">
        <v>183</v>
      </c>
    </row>
    <row r="342" spans="2:65" s="13" customFormat="1" ht="11.25">
      <c r="B342" s="158"/>
      <c r="D342" s="151" t="s">
        <v>192</v>
      </c>
      <c r="E342" s="159" t="s">
        <v>1</v>
      </c>
      <c r="F342" s="160" t="s">
        <v>1358</v>
      </c>
      <c r="H342" s="159" t="s">
        <v>1</v>
      </c>
      <c r="I342" s="161"/>
      <c r="L342" s="158"/>
      <c r="M342" s="162"/>
      <c r="T342" s="163"/>
      <c r="AT342" s="159" t="s">
        <v>192</v>
      </c>
      <c r="AU342" s="159" t="s">
        <v>96</v>
      </c>
      <c r="AV342" s="13" t="s">
        <v>94</v>
      </c>
      <c r="AW342" s="13" t="s">
        <v>42</v>
      </c>
      <c r="AX342" s="13" t="s">
        <v>87</v>
      </c>
      <c r="AY342" s="159" t="s">
        <v>183</v>
      </c>
    </row>
    <row r="343" spans="2:65" s="13" customFormat="1" ht="11.25">
      <c r="B343" s="158"/>
      <c r="D343" s="151" t="s">
        <v>192</v>
      </c>
      <c r="E343" s="159" t="s">
        <v>1</v>
      </c>
      <c r="F343" s="160" t="s">
        <v>1359</v>
      </c>
      <c r="H343" s="159" t="s">
        <v>1</v>
      </c>
      <c r="I343" s="161"/>
      <c r="L343" s="158"/>
      <c r="M343" s="162"/>
      <c r="T343" s="163"/>
      <c r="AT343" s="159" t="s">
        <v>192</v>
      </c>
      <c r="AU343" s="159" t="s">
        <v>96</v>
      </c>
      <c r="AV343" s="13" t="s">
        <v>94</v>
      </c>
      <c r="AW343" s="13" t="s">
        <v>42</v>
      </c>
      <c r="AX343" s="13" t="s">
        <v>87</v>
      </c>
      <c r="AY343" s="159" t="s">
        <v>183</v>
      </c>
    </row>
    <row r="344" spans="2:65" s="15" customFormat="1" ht="11.25">
      <c r="B344" s="190"/>
      <c r="D344" s="151" t="s">
        <v>192</v>
      </c>
      <c r="E344" s="191" t="s">
        <v>1</v>
      </c>
      <c r="F344" s="192" t="s">
        <v>636</v>
      </c>
      <c r="H344" s="193">
        <v>2</v>
      </c>
      <c r="I344" s="194"/>
      <c r="L344" s="190"/>
      <c r="M344" s="195"/>
      <c r="T344" s="196"/>
      <c r="AT344" s="191" t="s">
        <v>192</v>
      </c>
      <c r="AU344" s="191" t="s">
        <v>96</v>
      </c>
      <c r="AV344" s="15" t="s">
        <v>190</v>
      </c>
      <c r="AW344" s="15" t="s">
        <v>42</v>
      </c>
      <c r="AX344" s="15" t="s">
        <v>94</v>
      </c>
      <c r="AY344" s="191" t="s">
        <v>183</v>
      </c>
    </row>
    <row r="345" spans="2:65" s="1" customFormat="1" ht="16.5" customHeight="1">
      <c r="B345" s="33"/>
      <c r="C345" s="137" t="s">
        <v>338</v>
      </c>
      <c r="D345" s="137" t="s">
        <v>185</v>
      </c>
      <c r="E345" s="138" t="s">
        <v>1360</v>
      </c>
      <c r="F345" s="139" t="s">
        <v>1361</v>
      </c>
      <c r="G345" s="140" t="s">
        <v>188</v>
      </c>
      <c r="H345" s="141">
        <v>66</v>
      </c>
      <c r="I345" s="142"/>
      <c r="J345" s="143">
        <f>ROUND(I345*H345,2)</f>
        <v>0</v>
      </c>
      <c r="K345" s="139" t="s">
        <v>189</v>
      </c>
      <c r="L345" s="33"/>
      <c r="M345" s="144" t="s">
        <v>1</v>
      </c>
      <c r="N345" s="145" t="s">
        <v>52</v>
      </c>
      <c r="P345" s="146">
        <f>O345*H345</f>
        <v>0</v>
      </c>
      <c r="Q345" s="146">
        <v>0.60028000000000004</v>
      </c>
      <c r="R345" s="146">
        <f>Q345*H345</f>
        <v>39.618480000000005</v>
      </c>
      <c r="S345" s="146">
        <v>0</v>
      </c>
      <c r="T345" s="147">
        <f>S345*H345</f>
        <v>0</v>
      </c>
      <c r="AR345" s="148" t="s">
        <v>190</v>
      </c>
      <c r="AT345" s="148" t="s">
        <v>185</v>
      </c>
      <c r="AU345" s="148" t="s">
        <v>96</v>
      </c>
      <c r="AY345" s="17" t="s">
        <v>183</v>
      </c>
      <c r="BE345" s="149">
        <f>IF(N345="základní",J345,0)</f>
        <v>0</v>
      </c>
      <c r="BF345" s="149">
        <f>IF(N345="snížená",J345,0)</f>
        <v>0</v>
      </c>
      <c r="BG345" s="149">
        <f>IF(N345="zákl. přenesená",J345,0)</f>
        <v>0</v>
      </c>
      <c r="BH345" s="149">
        <f>IF(N345="sníž. přenesená",J345,0)</f>
        <v>0</v>
      </c>
      <c r="BI345" s="149">
        <f>IF(N345="nulová",J345,0)</f>
        <v>0</v>
      </c>
      <c r="BJ345" s="17" t="s">
        <v>94</v>
      </c>
      <c r="BK345" s="149">
        <f>ROUND(I345*H345,2)</f>
        <v>0</v>
      </c>
      <c r="BL345" s="17" t="s">
        <v>190</v>
      </c>
      <c r="BM345" s="148" t="s">
        <v>1362</v>
      </c>
    </row>
    <row r="346" spans="2:65" s="13" customFormat="1" ht="11.25">
      <c r="B346" s="158"/>
      <c r="D346" s="151" t="s">
        <v>192</v>
      </c>
      <c r="E346" s="159" t="s">
        <v>1</v>
      </c>
      <c r="F346" s="160" t="s">
        <v>1363</v>
      </c>
      <c r="H346" s="159" t="s">
        <v>1</v>
      </c>
      <c r="I346" s="161"/>
      <c r="L346" s="158"/>
      <c r="M346" s="162"/>
      <c r="T346" s="163"/>
      <c r="AT346" s="159" t="s">
        <v>192</v>
      </c>
      <c r="AU346" s="159" t="s">
        <v>96</v>
      </c>
      <c r="AV346" s="13" t="s">
        <v>94</v>
      </c>
      <c r="AW346" s="13" t="s">
        <v>42</v>
      </c>
      <c r="AX346" s="13" t="s">
        <v>87</v>
      </c>
      <c r="AY346" s="159" t="s">
        <v>183</v>
      </c>
    </row>
    <row r="347" spans="2:65" s="14" customFormat="1" ht="11.25">
      <c r="B347" s="164"/>
      <c r="D347" s="151" t="s">
        <v>192</v>
      </c>
      <c r="E347" s="165" t="s">
        <v>1</v>
      </c>
      <c r="F347" s="166" t="s">
        <v>202</v>
      </c>
      <c r="H347" s="167">
        <v>0</v>
      </c>
      <c r="I347" s="168"/>
      <c r="L347" s="164"/>
      <c r="M347" s="169"/>
      <c r="T347" s="170"/>
      <c r="AT347" s="165" t="s">
        <v>192</v>
      </c>
      <c r="AU347" s="165" t="s">
        <v>96</v>
      </c>
      <c r="AV347" s="14" t="s">
        <v>203</v>
      </c>
      <c r="AW347" s="14" t="s">
        <v>42</v>
      </c>
      <c r="AX347" s="14" t="s">
        <v>87</v>
      </c>
      <c r="AY347" s="165" t="s">
        <v>183</v>
      </c>
    </row>
    <row r="348" spans="2:65" s="12" customFormat="1" ht="11.25">
      <c r="B348" s="150"/>
      <c r="D348" s="151" t="s">
        <v>192</v>
      </c>
      <c r="E348" s="152" t="s">
        <v>1</v>
      </c>
      <c r="F348" s="153" t="s">
        <v>1364</v>
      </c>
      <c r="H348" s="154">
        <v>66</v>
      </c>
      <c r="I348" s="155"/>
      <c r="L348" s="150"/>
      <c r="M348" s="156"/>
      <c r="T348" s="157"/>
      <c r="AT348" s="152" t="s">
        <v>192</v>
      </c>
      <c r="AU348" s="152" t="s">
        <v>96</v>
      </c>
      <c r="AV348" s="12" t="s">
        <v>96</v>
      </c>
      <c r="AW348" s="12" t="s">
        <v>42</v>
      </c>
      <c r="AX348" s="12" t="s">
        <v>87</v>
      </c>
      <c r="AY348" s="152" t="s">
        <v>183</v>
      </c>
    </row>
    <row r="349" spans="2:65" s="13" customFormat="1" ht="11.25">
      <c r="B349" s="158"/>
      <c r="D349" s="151" t="s">
        <v>192</v>
      </c>
      <c r="E349" s="159" t="s">
        <v>1</v>
      </c>
      <c r="F349" s="160" t="s">
        <v>1365</v>
      </c>
      <c r="H349" s="159" t="s">
        <v>1</v>
      </c>
      <c r="I349" s="161"/>
      <c r="L349" s="158"/>
      <c r="M349" s="162"/>
      <c r="T349" s="163"/>
      <c r="AT349" s="159" t="s">
        <v>192</v>
      </c>
      <c r="AU349" s="159" t="s">
        <v>96</v>
      </c>
      <c r="AV349" s="13" t="s">
        <v>94</v>
      </c>
      <c r="AW349" s="13" t="s">
        <v>42</v>
      </c>
      <c r="AX349" s="13" t="s">
        <v>87</v>
      </c>
      <c r="AY349" s="159" t="s">
        <v>183</v>
      </c>
    </row>
    <row r="350" spans="2:65" s="14" customFormat="1" ht="11.25">
      <c r="B350" s="164"/>
      <c r="D350" s="151" t="s">
        <v>192</v>
      </c>
      <c r="E350" s="165" t="s">
        <v>1133</v>
      </c>
      <c r="F350" s="166" t="s">
        <v>202</v>
      </c>
      <c r="H350" s="167">
        <v>66</v>
      </c>
      <c r="I350" s="168"/>
      <c r="L350" s="164"/>
      <c r="M350" s="169"/>
      <c r="T350" s="170"/>
      <c r="AT350" s="165" t="s">
        <v>192</v>
      </c>
      <c r="AU350" s="165" t="s">
        <v>96</v>
      </c>
      <c r="AV350" s="14" t="s">
        <v>203</v>
      </c>
      <c r="AW350" s="14" t="s">
        <v>42</v>
      </c>
      <c r="AX350" s="14" t="s">
        <v>87</v>
      </c>
      <c r="AY350" s="165" t="s">
        <v>183</v>
      </c>
    </row>
    <row r="351" spans="2:65" s="15" customFormat="1" ht="11.25">
      <c r="B351" s="190"/>
      <c r="D351" s="151" t="s">
        <v>192</v>
      </c>
      <c r="E351" s="191" t="s">
        <v>1</v>
      </c>
      <c r="F351" s="192" t="s">
        <v>636</v>
      </c>
      <c r="H351" s="193">
        <v>66</v>
      </c>
      <c r="I351" s="194"/>
      <c r="L351" s="190"/>
      <c r="M351" s="195"/>
      <c r="T351" s="196"/>
      <c r="AT351" s="191" t="s">
        <v>192</v>
      </c>
      <c r="AU351" s="191" t="s">
        <v>96</v>
      </c>
      <c r="AV351" s="15" t="s">
        <v>190</v>
      </c>
      <c r="AW351" s="15" t="s">
        <v>42</v>
      </c>
      <c r="AX351" s="15" t="s">
        <v>94</v>
      </c>
      <c r="AY351" s="191" t="s">
        <v>183</v>
      </c>
    </row>
    <row r="352" spans="2:65" s="1" customFormat="1" ht="21.75" customHeight="1">
      <c r="B352" s="33"/>
      <c r="C352" s="137" t="s">
        <v>343</v>
      </c>
      <c r="D352" s="137" t="s">
        <v>185</v>
      </c>
      <c r="E352" s="138" t="s">
        <v>1366</v>
      </c>
      <c r="F352" s="139" t="s">
        <v>1367</v>
      </c>
      <c r="G352" s="140" t="s">
        <v>206</v>
      </c>
      <c r="H352" s="141">
        <v>3</v>
      </c>
      <c r="I352" s="142"/>
      <c r="J352" s="143">
        <f>ROUND(I352*H352,2)</f>
        <v>0</v>
      </c>
      <c r="K352" s="139" t="s">
        <v>705</v>
      </c>
      <c r="L352" s="33"/>
      <c r="M352" s="144" t="s">
        <v>1</v>
      </c>
      <c r="N352" s="145" t="s">
        <v>52</v>
      </c>
      <c r="P352" s="146">
        <f>O352*H352</f>
        <v>0</v>
      </c>
      <c r="Q352" s="146">
        <v>8.0000000000000004E-4</v>
      </c>
      <c r="R352" s="146">
        <f>Q352*H352</f>
        <v>2.4000000000000002E-3</v>
      </c>
      <c r="S352" s="146">
        <v>0</v>
      </c>
      <c r="T352" s="147">
        <f>S352*H352</f>
        <v>0</v>
      </c>
      <c r="AR352" s="148" t="s">
        <v>190</v>
      </c>
      <c r="AT352" s="148" t="s">
        <v>185</v>
      </c>
      <c r="AU352" s="148" t="s">
        <v>96</v>
      </c>
      <c r="AY352" s="17" t="s">
        <v>183</v>
      </c>
      <c r="BE352" s="149">
        <f>IF(N352="základní",J352,0)</f>
        <v>0</v>
      </c>
      <c r="BF352" s="149">
        <f>IF(N352="snížená",J352,0)</f>
        <v>0</v>
      </c>
      <c r="BG352" s="149">
        <f>IF(N352="zákl. přenesená",J352,0)</f>
        <v>0</v>
      </c>
      <c r="BH352" s="149">
        <f>IF(N352="sníž. přenesená",J352,0)</f>
        <v>0</v>
      </c>
      <c r="BI352" s="149">
        <f>IF(N352="nulová",J352,0)</f>
        <v>0</v>
      </c>
      <c r="BJ352" s="17" t="s">
        <v>94</v>
      </c>
      <c r="BK352" s="149">
        <f>ROUND(I352*H352,2)</f>
        <v>0</v>
      </c>
      <c r="BL352" s="17" t="s">
        <v>190</v>
      </c>
      <c r="BM352" s="148" t="s">
        <v>1368</v>
      </c>
    </row>
    <row r="353" spans="2:65" s="13" customFormat="1" ht="11.25">
      <c r="B353" s="158"/>
      <c r="D353" s="151" t="s">
        <v>192</v>
      </c>
      <c r="E353" s="159" t="s">
        <v>1</v>
      </c>
      <c r="F353" s="160" t="s">
        <v>1203</v>
      </c>
      <c r="H353" s="159" t="s">
        <v>1</v>
      </c>
      <c r="I353" s="161"/>
      <c r="L353" s="158"/>
      <c r="M353" s="162"/>
      <c r="T353" s="163"/>
      <c r="AT353" s="159" t="s">
        <v>192</v>
      </c>
      <c r="AU353" s="159" t="s">
        <v>96</v>
      </c>
      <c r="AV353" s="13" t="s">
        <v>94</v>
      </c>
      <c r="AW353" s="13" t="s">
        <v>42</v>
      </c>
      <c r="AX353" s="13" t="s">
        <v>87</v>
      </c>
      <c r="AY353" s="159" t="s">
        <v>183</v>
      </c>
    </row>
    <row r="354" spans="2:65" s="13" customFormat="1" ht="11.25">
      <c r="B354" s="158"/>
      <c r="D354" s="151" t="s">
        <v>192</v>
      </c>
      <c r="E354" s="159" t="s">
        <v>1</v>
      </c>
      <c r="F354" s="160" t="s">
        <v>1369</v>
      </c>
      <c r="H354" s="159" t="s">
        <v>1</v>
      </c>
      <c r="I354" s="161"/>
      <c r="L354" s="158"/>
      <c r="M354" s="162"/>
      <c r="T354" s="163"/>
      <c r="AT354" s="159" t="s">
        <v>192</v>
      </c>
      <c r="AU354" s="159" t="s">
        <v>96</v>
      </c>
      <c r="AV354" s="13" t="s">
        <v>94</v>
      </c>
      <c r="AW354" s="13" t="s">
        <v>42</v>
      </c>
      <c r="AX354" s="13" t="s">
        <v>87</v>
      </c>
      <c r="AY354" s="159" t="s">
        <v>183</v>
      </c>
    </row>
    <row r="355" spans="2:65" s="12" customFormat="1" ht="11.25">
      <c r="B355" s="150"/>
      <c r="D355" s="151" t="s">
        <v>192</v>
      </c>
      <c r="E355" s="152" t="s">
        <v>1</v>
      </c>
      <c r="F355" s="153" t="s">
        <v>1370</v>
      </c>
      <c r="H355" s="154">
        <v>3</v>
      </c>
      <c r="I355" s="155"/>
      <c r="L355" s="150"/>
      <c r="M355" s="156"/>
      <c r="T355" s="157"/>
      <c r="AT355" s="152" t="s">
        <v>192</v>
      </c>
      <c r="AU355" s="152" t="s">
        <v>96</v>
      </c>
      <c r="AV355" s="12" t="s">
        <v>96</v>
      </c>
      <c r="AW355" s="12" t="s">
        <v>42</v>
      </c>
      <c r="AX355" s="12" t="s">
        <v>87</v>
      </c>
      <c r="AY355" s="152" t="s">
        <v>183</v>
      </c>
    </row>
    <row r="356" spans="2:65" s="15" customFormat="1" ht="11.25">
      <c r="B356" s="190"/>
      <c r="D356" s="151" t="s">
        <v>192</v>
      </c>
      <c r="E356" s="191" t="s">
        <v>1</v>
      </c>
      <c r="F356" s="192" t="s">
        <v>636</v>
      </c>
      <c r="H356" s="193">
        <v>3</v>
      </c>
      <c r="I356" s="194"/>
      <c r="L356" s="190"/>
      <c r="M356" s="195"/>
      <c r="T356" s="196"/>
      <c r="AT356" s="191" t="s">
        <v>192</v>
      </c>
      <c r="AU356" s="191" t="s">
        <v>96</v>
      </c>
      <c r="AV356" s="15" t="s">
        <v>190</v>
      </c>
      <c r="AW356" s="15" t="s">
        <v>42</v>
      </c>
      <c r="AX356" s="15" t="s">
        <v>94</v>
      </c>
      <c r="AY356" s="191" t="s">
        <v>183</v>
      </c>
    </row>
    <row r="357" spans="2:65" s="1" customFormat="1" ht="24.2" customHeight="1">
      <c r="B357" s="33"/>
      <c r="C357" s="176" t="s">
        <v>348</v>
      </c>
      <c r="D357" s="176" t="s">
        <v>511</v>
      </c>
      <c r="E357" s="177" t="s">
        <v>1371</v>
      </c>
      <c r="F357" s="178" t="s">
        <v>1372</v>
      </c>
      <c r="G357" s="179" t="s">
        <v>206</v>
      </c>
      <c r="H357" s="180">
        <v>3</v>
      </c>
      <c r="I357" s="181"/>
      <c r="J357" s="182">
        <f>ROUND(I357*H357,2)</f>
        <v>0</v>
      </c>
      <c r="K357" s="178" t="s">
        <v>705</v>
      </c>
      <c r="L357" s="183"/>
      <c r="M357" s="184" t="s">
        <v>1</v>
      </c>
      <c r="N357" s="185" t="s">
        <v>52</v>
      </c>
      <c r="P357" s="146">
        <f>O357*H357</f>
        <v>0</v>
      </c>
      <c r="Q357" s="146">
        <v>7.0000000000000001E-3</v>
      </c>
      <c r="R357" s="146">
        <f>Q357*H357</f>
        <v>2.1000000000000001E-2</v>
      </c>
      <c r="S357" s="146">
        <v>0</v>
      </c>
      <c r="T357" s="147">
        <f>S357*H357</f>
        <v>0</v>
      </c>
      <c r="AR357" s="148" t="s">
        <v>235</v>
      </c>
      <c r="AT357" s="148" t="s">
        <v>511</v>
      </c>
      <c r="AU357" s="148" t="s">
        <v>96</v>
      </c>
      <c r="AY357" s="17" t="s">
        <v>183</v>
      </c>
      <c r="BE357" s="149">
        <f>IF(N357="základní",J357,0)</f>
        <v>0</v>
      </c>
      <c r="BF357" s="149">
        <f>IF(N357="snížená",J357,0)</f>
        <v>0</v>
      </c>
      <c r="BG357" s="149">
        <f>IF(N357="zákl. přenesená",J357,0)</f>
        <v>0</v>
      </c>
      <c r="BH357" s="149">
        <f>IF(N357="sníž. přenesená",J357,0)</f>
        <v>0</v>
      </c>
      <c r="BI357" s="149">
        <f>IF(N357="nulová",J357,0)</f>
        <v>0</v>
      </c>
      <c r="BJ357" s="17" t="s">
        <v>94</v>
      </c>
      <c r="BK357" s="149">
        <f>ROUND(I357*H357,2)</f>
        <v>0</v>
      </c>
      <c r="BL357" s="17" t="s">
        <v>190</v>
      </c>
      <c r="BM357" s="148" t="s">
        <v>1373</v>
      </c>
    </row>
    <row r="358" spans="2:65" s="12" customFormat="1" ht="11.25">
      <c r="B358" s="150"/>
      <c r="D358" s="151" t="s">
        <v>192</v>
      </c>
      <c r="E358" s="152" t="s">
        <v>1</v>
      </c>
      <c r="F358" s="153" t="s">
        <v>1374</v>
      </c>
      <c r="H358" s="154">
        <v>3</v>
      </c>
      <c r="I358" s="155"/>
      <c r="L358" s="150"/>
      <c r="M358" s="156"/>
      <c r="T358" s="157"/>
      <c r="AT358" s="152" t="s">
        <v>192</v>
      </c>
      <c r="AU358" s="152" t="s">
        <v>96</v>
      </c>
      <c r="AV358" s="12" t="s">
        <v>96</v>
      </c>
      <c r="AW358" s="12" t="s">
        <v>42</v>
      </c>
      <c r="AX358" s="12" t="s">
        <v>94</v>
      </c>
      <c r="AY358" s="152" t="s">
        <v>183</v>
      </c>
    </row>
    <row r="359" spans="2:65" s="1" customFormat="1" ht="16.5" customHeight="1">
      <c r="B359" s="33"/>
      <c r="C359" s="137" t="s">
        <v>353</v>
      </c>
      <c r="D359" s="137" t="s">
        <v>185</v>
      </c>
      <c r="E359" s="138" t="s">
        <v>1375</v>
      </c>
      <c r="F359" s="139" t="s">
        <v>1376</v>
      </c>
      <c r="G359" s="140" t="s">
        <v>206</v>
      </c>
      <c r="H359" s="141">
        <v>6</v>
      </c>
      <c r="I359" s="142"/>
      <c r="J359" s="143">
        <f>ROUND(I359*H359,2)</f>
        <v>0</v>
      </c>
      <c r="K359" s="139" t="s">
        <v>189</v>
      </c>
      <c r="L359" s="33"/>
      <c r="M359" s="144" t="s">
        <v>1</v>
      </c>
      <c r="N359" s="145" t="s">
        <v>52</v>
      </c>
      <c r="P359" s="146">
        <f>O359*H359</f>
        <v>0</v>
      </c>
      <c r="Q359" s="146">
        <v>8.0000000000000004E-4</v>
      </c>
      <c r="R359" s="146">
        <f>Q359*H359</f>
        <v>4.8000000000000004E-3</v>
      </c>
      <c r="S359" s="146">
        <v>0</v>
      </c>
      <c r="T359" s="147">
        <f>S359*H359</f>
        <v>0</v>
      </c>
      <c r="AR359" s="148" t="s">
        <v>190</v>
      </c>
      <c r="AT359" s="148" t="s">
        <v>185</v>
      </c>
      <c r="AU359" s="148" t="s">
        <v>96</v>
      </c>
      <c r="AY359" s="17" t="s">
        <v>183</v>
      </c>
      <c r="BE359" s="149">
        <f>IF(N359="základní",J359,0)</f>
        <v>0</v>
      </c>
      <c r="BF359" s="149">
        <f>IF(N359="snížená",J359,0)</f>
        <v>0</v>
      </c>
      <c r="BG359" s="149">
        <f>IF(N359="zákl. přenesená",J359,0)</f>
        <v>0</v>
      </c>
      <c r="BH359" s="149">
        <f>IF(N359="sníž. přenesená",J359,0)</f>
        <v>0</v>
      </c>
      <c r="BI359" s="149">
        <f>IF(N359="nulová",J359,0)</f>
        <v>0</v>
      </c>
      <c r="BJ359" s="17" t="s">
        <v>94</v>
      </c>
      <c r="BK359" s="149">
        <f>ROUND(I359*H359,2)</f>
        <v>0</v>
      </c>
      <c r="BL359" s="17" t="s">
        <v>190</v>
      </c>
      <c r="BM359" s="148" t="s">
        <v>1377</v>
      </c>
    </row>
    <row r="360" spans="2:65" s="13" customFormat="1" ht="11.25">
      <c r="B360" s="158"/>
      <c r="D360" s="151" t="s">
        <v>192</v>
      </c>
      <c r="E360" s="159" t="s">
        <v>1</v>
      </c>
      <c r="F360" s="160" t="s">
        <v>1199</v>
      </c>
      <c r="H360" s="159" t="s">
        <v>1</v>
      </c>
      <c r="I360" s="161"/>
      <c r="L360" s="158"/>
      <c r="M360" s="162"/>
      <c r="T360" s="163"/>
      <c r="AT360" s="159" t="s">
        <v>192</v>
      </c>
      <c r="AU360" s="159" t="s">
        <v>96</v>
      </c>
      <c r="AV360" s="13" t="s">
        <v>94</v>
      </c>
      <c r="AW360" s="13" t="s">
        <v>42</v>
      </c>
      <c r="AX360" s="13" t="s">
        <v>87</v>
      </c>
      <c r="AY360" s="159" t="s">
        <v>183</v>
      </c>
    </row>
    <row r="361" spans="2:65" s="13" customFormat="1" ht="11.25">
      <c r="B361" s="158"/>
      <c r="D361" s="151" t="s">
        <v>192</v>
      </c>
      <c r="E361" s="159" t="s">
        <v>1</v>
      </c>
      <c r="F361" s="160" t="s">
        <v>1378</v>
      </c>
      <c r="H361" s="159" t="s">
        <v>1</v>
      </c>
      <c r="I361" s="161"/>
      <c r="L361" s="158"/>
      <c r="M361" s="162"/>
      <c r="T361" s="163"/>
      <c r="AT361" s="159" t="s">
        <v>192</v>
      </c>
      <c r="AU361" s="159" t="s">
        <v>96</v>
      </c>
      <c r="AV361" s="13" t="s">
        <v>94</v>
      </c>
      <c r="AW361" s="13" t="s">
        <v>42</v>
      </c>
      <c r="AX361" s="13" t="s">
        <v>87</v>
      </c>
      <c r="AY361" s="159" t="s">
        <v>183</v>
      </c>
    </row>
    <row r="362" spans="2:65" s="12" customFormat="1" ht="11.25">
      <c r="B362" s="150"/>
      <c r="D362" s="151" t="s">
        <v>192</v>
      </c>
      <c r="E362" s="152" t="s">
        <v>1</v>
      </c>
      <c r="F362" s="153" t="s">
        <v>1379</v>
      </c>
      <c r="H362" s="154">
        <v>6</v>
      </c>
      <c r="I362" s="155"/>
      <c r="L362" s="150"/>
      <c r="M362" s="156"/>
      <c r="T362" s="157"/>
      <c r="AT362" s="152" t="s">
        <v>192</v>
      </c>
      <c r="AU362" s="152" t="s">
        <v>96</v>
      </c>
      <c r="AV362" s="12" t="s">
        <v>96</v>
      </c>
      <c r="AW362" s="12" t="s">
        <v>42</v>
      </c>
      <c r="AX362" s="12" t="s">
        <v>87</v>
      </c>
      <c r="AY362" s="152" t="s">
        <v>183</v>
      </c>
    </row>
    <row r="363" spans="2:65" s="15" customFormat="1" ht="11.25">
      <c r="B363" s="190"/>
      <c r="D363" s="151" t="s">
        <v>192</v>
      </c>
      <c r="E363" s="191" t="s">
        <v>1</v>
      </c>
      <c r="F363" s="192" t="s">
        <v>636</v>
      </c>
      <c r="H363" s="193">
        <v>6</v>
      </c>
      <c r="I363" s="194"/>
      <c r="L363" s="190"/>
      <c r="M363" s="195"/>
      <c r="T363" s="196"/>
      <c r="AT363" s="191" t="s">
        <v>192</v>
      </c>
      <c r="AU363" s="191" t="s">
        <v>96</v>
      </c>
      <c r="AV363" s="15" t="s">
        <v>190</v>
      </c>
      <c r="AW363" s="15" t="s">
        <v>42</v>
      </c>
      <c r="AX363" s="15" t="s">
        <v>94</v>
      </c>
      <c r="AY363" s="191" t="s">
        <v>183</v>
      </c>
    </row>
    <row r="364" spans="2:65" s="1" customFormat="1" ht="24.2" customHeight="1">
      <c r="B364" s="33"/>
      <c r="C364" s="176" t="s">
        <v>357</v>
      </c>
      <c r="D364" s="176" t="s">
        <v>511</v>
      </c>
      <c r="E364" s="177" t="s">
        <v>1380</v>
      </c>
      <c r="F364" s="178" t="s">
        <v>1381</v>
      </c>
      <c r="G364" s="179" t="s">
        <v>206</v>
      </c>
      <c r="H364" s="180">
        <v>6</v>
      </c>
      <c r="I364" s="181"/>
      <c r="J364" s="182">
        <f>ROUND(I364*H364,2)</f>
        <v>0</v>
      </c>
      <c r="K364" s="178" t="s">
        <v>705</v>
      </c>
      <c r="L364" s="183"/>
      <c r="M364" s="184" t="s">
        <v>1</v>
      </c>
      <c r="N364" s="185" t="s">
        <v>52</v>
      </c>
      <c r="P364" s="146">
        <f>O364*H364</f>
        <v>0</v>
      </c>
      <c r="Q364" s="146">
        <v>8.0000000000000002E-3</v>
      </c>
      <c r="R364" s="146">
        <f>Q364*H364</f>
        <v>4.8000000000000001E-2</v>
      </c>
      <c r="S364" s="146">
        <v>0</v>
      </c>
      <c r="T364" s="147">
        <f>S364*H364</f>
        <v>0</v>
      </c>
      <c r="AR364" s="148" t="s">
        <v>235</v>
      </c>
      <c r="AT364" s="148" t="s">
        <v>511</v>
      </c>
      <c r="AU364" s="148" t="s">
        <v>96</v>
      </c>
      <c r="AY364" s="17" t="s">
        <v>183</v>
      </c>
      <c r="BE364" s="149">
        <f>IF(N364="základní",J364,0)</f>
        <v>0</v>
      </c>
      <c r="BF364" s="149">
        <f>IF(N364="snížená",J364,0)</f>
        <v>0</v>
      </c>
      <c r="BG364" s="149">
        <f>IF(N364="zákl. přenesená",J364,0)</f>
        <v>0</v>
      </c>
      <c r="BH364" s="149">
        <f>IF(N364="sníž. přenesená",J364,0)</f>
        <v>0</v>
      </c>
      <c r="BI364" s="149">
        <f>IF(N364="nulová",J364,0)</f>
        <v>0</v>
      </c>
      <c r="BJ364" s="17" t="s">
        <v>94</v>
      </c>
      <c r="BK364" s="149">
        <f>ROUND(I364*H364,2)</f>
        <v>0</v>
      </c>
      <c r="BL364" s="17" t="s">
        <v>190</v>
      </c>
      <c r="BM364" s="148" t="s">
        <v>1382</v>
      </c>
    </row>
    <row r="365" spans="2:65" s="12" customFormat="1" ht="11.25">
      <c r="B365" s="150"/>
      <c r="D365" s="151" t="s">
        <v>192</v>
      </c>
      <c r="E365" s="152" t="s">
        <v>1</v>
      </c>
      <c r="F365" s="153" t="s">
        <v>1383</v>
      </c>
      <c r="H365" s="154">
        <v>6</v>
      </c>
      <c r="I365" s="155"/>
      <c r="L365" s="150"/>
      <c r="M365" s="156"/>
      <c r="T365" s="157"/>
      <c r="AT365" s="152" t="s">
        <v>192</v>
      </c>
      <c r="AU365" s="152" t="s">
        <v>96</v>
      </c>
      <c r="AV365" s="12" t="s">
        <v>96</v>
      </c>
      <c r="AW365" s="12" t="s">
        <v>42</v>
      </c>
      <c r="AX365" s="12" t="s">
        <v>94</v>
      </c>
      <c r="AY365" s="152" t="s">
        <v>183</v>
      </c>
    </row>
    <row r="366" spans="2:65" s="1" customFormat="1" ht="16.5" customHeight="1">
      <c r="B366" s="33"/>
      <c r="C366" s="137" t="s">
        <v>361</v>
      </c>
      <c r="D366" s="137" t="s">
        <v>185</v>
      </c>
      <c r="E366" s="138" t="s">
        <v>1384</v>
      </c>
      <c r="F366" s="139" t="s">
        <v>1385</v>
      </c>
      <c r="G366" s="140" t="s">
        <v>206</v>
      </c>
      <c r="H366" s="141">
        <v>20</v>
      </c>
      <c r="I366" s="142"/>
      <c r="J366" s="143">
        <f>ROUND(I366*H366,2)</f>
        <v>0</v>
      </c>
      <c r="K366" s="139" t="s">
        <v>189</v>
      </c>
      <c r="L366" s="33"/>
      <c r="M366" s="144" t="s">
        <v>1</v>
      </c>
      <c r="N366" s="145" t="s">
        <v>52</v>
      </c>
      <c r="P366" s="146">
        <f>O366*H366</f>
        <v>0</v>
      </c>
      <c r="Q366" s="146">
        <v>1E-3</v>
      </c>
      <c r="R366" s="146">
        <f>Q366*H366</f>
        <v>0.02</v>
      </c>
      <c r="S366" s="146">
        <v>0</v>
      </c>
      <c r="T366" s="147">
        <f>S366*H366</f>
        <v>0</v>
      </c>
      <c r="AR366" s="148" t="s">
        <v>190</v>
      </c>
      <c r="AT366" s="148" t="s">
        <v>185</v>
      </c>
      <c r="AU366" s="148" t="s">
        <v>96</v>
      </c>
      <c r="AY366" s="17" t="s">
        <v>183</v>
      </c>
      <c r="BE366" s="149">
        <f>IF(N366="základní",J366,0)</f>
        <v>0</v>
      </c>
      <c r="BF366" s="149">
        <f>IF(N366="snížená",J366,0)</f>
        <v>0</v>
      </c>
      <c r="BG366" s="149">
        <f>IF(N366="zákl. přenesená",J366,0)</f>
        <v>0</v>
      </c>
      <c r="BH366" s="149">
        <f>IF(N366="sníž. přenesená",J366,0)</f>
        <v>0</v>
      </c>
      <c r="BI366" s="149">
        <f>IF(N366="nulová",J366,0)</f>
        <v>0</v>
      </c>
      <c r="BJ366" s="17" t="s">
        <v>94</v>
      </c>
      <c r="BK366" s="149">
        <f>ROUND(I366*H366,2)</f>
        <v>0</v>
      </c>
      <c r="BL366" s="17" t="s">
        <v>190</v>
      </c>
      <c r="BM366" s="148" t="s">
        <v>1386</v>
      </c>
    </row>
    <row r="367" spans="2:65" s="13" customFormat="1" ht="11.25">
      <c r="B367" s="158"/>
      <c r="D367" s="151" t="s">
        <v>192</v>
      </c>
      <c r="E367" s="159" t="s">
        <v>1</v>
      </c>
      <c r="F367" s="160" t="s">
        <v>1192</v>
      </c>
      <c r="H367" s="159" t="s">
        <v>1</v>
      </c>
      <c r="I367" s="161"/>
      <c r="L367" s="158"/>
      <c r="M367" s="162"/>
      <c r="T367" s="163"/>
      <c r="AT367" s="159" t="s">
        <v>192</v>
      </c>
      <c r="AU367" s="159" t="s">
        <v>96</v>
      </c>
      <c r="AV367" s="13" t="s">
        <v>94</v>
      </c>
      <c r="AW367" s="13" t="s">
        <v>42</v>
      </c>
      <c r="AX367" s="13" t="s">
        <v>87</v>
      </c>
      <c r="AY367" s="159" t="s">
        <v>183</v>
      </c>
    </row>
    <row r="368" spans="2:65" s="13" customFormat="1" ht="11.25">
      <c r="B368" s="158"/>
      <c r="D368" s="151" t="s">
        <v>192</v>
      </c>
      <c r="E368" s="159" t="s">
        <v>1</v>
      </c>
      <c r="F368" s="160" t="s">
        <v>1387</v>
      </c>
      <c r="H368" s="159" t="s">
        <v>1</v>
      </c>
      <c r="I368" s="161"/>
      <c r="L368" s="158"/>
      <c r="M368" s="162"/>
      <c r="T368" s="163"/>
      <c r="AT368" s="159" t="s">
        <v>192</v>
      </c>
      <c r="AU368" s="159" t="s">
        <v>96</v>
      </c>
      <c r="AV368" s="13" t="s">
        <v>94</v>
      </c>
      <c r="AW368" s="13" t="s">
        <v>42</v>
      </c>
      <c r="AX368" s="13" t="s">
        <v>87</v>
      </c>
      <c r="AY368" s="159" t="s">
        <v>183</v>
      </c>
    </row>
    <row r="369" spans="2:65" s="12" customFormat="1" ht="11.25">
      <c r="B369" s="150"/>
      <c r="D369" s="151" t="s">
        <v>192</v>
      </c>
      <c r="E369" s="152" t="s">
        <v>1</v>
      </c>
      <c r="F369" s="153" t="s">
        <v>1388</v>
      </c>
      <c r="H369" s="154">
        <v>20</v>
      </c>
      <c r="I369" s="155"/>
      <c r="L369" s="150"/>
      <c r="M369" s="156"/>
      <c r="T369" s="157"/>
      <c r="AT369" s="152" t="s">
        <v>192</v>
      </c>
      <c r="AU369" s="152" t="s">
        <v>96</v>
      </c>
      <c r="AV369" s="12" t="s">
        <v>96</v>
      </c>
      <c r="AW369" s="12" t="s">
        <v>42</v>
      </c>
      <c r="AX369" s="12" t="s">
        <v>87</v>
      </c>
      <c r="AY369" s="152" t="s">
        <v>183</v>
      </c>
    </row>
    <row r="370" spans="2:65" s="15" customFormat="1" ht="11.25">
      <c r="B370" s="190"/>
      <c r="D370" s="151" t="s">
        <v>192</v>
      </c>
      <c r="E370" s="191" t="s">
        <v>1389</v>
      </c>
      <c r="F370" s="192" t="s">
        <v>636</v>
      </c>
      <c r="H370" s="193">
        <v>20</v>
      </c>
      <c r="I370" s="194"/>
      <c r="L370" s="190"/>
      <c r="M370" s="195"/>
      <c r="T370" s="196"/>
      <c r="AT370" s="191" t="s">
        <v>192</v>
      </c>
      <c r="AU370" s="191" t="s">
        <v>96</v>
      </c>
      <c r="AV370" s="15" t="s">
        <v>190</v>
      </c>
      <c r="AW370" s="15" t="s">
        <v>42</v>
      </c>
      <c r="AX370" s="15" t="s">
        <v>94</v>
      </c>
      <c r="AY370" s="191" t="s">
        <v>183</v>
      </c>
    </row>
    <row r="371" spans="2:65" s="1" customFormat="1" ht="24.2" customHeight="1">
      <c r="B371" s="33"/>
      <c r="C371" s="176" t="s">
        <v>365</v>
      </c>
      <c r="D371" s="176" t="s">
        <v>511</v>
      </c>
      <c r="E371" s="177" t="s">
        <v>1390</v>
      </c>
      <c r="F371" s="178" t="s">
        <v>1391</v>
      </c>
      <c r="G371" s="179" t="s">
        <v>206</v>
      </c>
      <c r="H371" s="180">
        <v>20</v>
      </c>
      <c r="I371" s="181"/>
      <c r="J371" s="182">
        <f>ROUND(I371*H371,2)</f>
        <v>0</v>
      </c>
      <c r="K371" s="178" t="s">
        <v>705</v>
      </c>
      <c r="L371" s="183"/>
      <c r="M371" s="184" t="s">
        <v>1</v>
      </c>
      <c r="N371" s="185" t="s">
        <v>52</v>
      </c>
      <c r="P371" s="146">
        <f>O371*H371</f>
        <v>0</v>
      </c>
      <c r="Q371" s="146">
        <v>7.0000000000000007E-2</v>
      </c>
      <c r="R371" s="146">
        <f>Q371*H371</f>
        <v>1.4000000000000001</v>
      </c>
      <c r="S371" s="146">
        <v>0</v>
      </c>
      <c r="T371" s="147">
        <f>S371*H371</f>
        <v>0</v>
      </c>
      <c r="AR371" s="148" t="s">
        <v>235</v>
      </c>
      <c r="AT371" s="148" t="s">
        <v>511</v>
      </c>
      <c r="AU371" s="148" t="s">
        <v>96</v>
      </c>
      <c r="AY371" s="17" t="s">
        <v>183</v>
      </c>
      <c r="BE371" s="149">
        <f>IF(N371="základní",J371,0)</f>
        <v>0</v>
      </c>
      <c r="BF371" s="149">
        <f>IF(N371="snížená",J371,0)</f>
        <v>0</v>
      </c>
      <c r="BG371" s="149">
        <f>IF(N371="zákl. přenesená",J371,0)</f>
        <v>0</v>
      </c>
      <c r="BH371" s="149">
        <f>IF(N371="sníž. přenesená",J371,0)</f>
        <v>0</v>
      </c>
      <c r="BI371" s="149">
        <f>IF(N371="nulová",J371,0)</f>
        <v>0</v>
      </c>
      <c r="BJ371" s="17" t="s">
        <v>94</v>
      </c>
      <c r="BK371" s="149">
        <f>ROUND(I371*H371,2)</f>
        <v>0</v>
      </c>
      <c r="BL371" s="17" t="s">
        <v>190</v>
      </c>
      <c r="BM371" s="148" t="s">
        <v>1392</v>
      </c>
    </row>
    <row r="372" spans="2:65" s="12" customFormat="1" ht="11.25">
      <c r="B372" s="150"/>
      <c r="D372" s="151" t="s">
        <v>192</v>
      </c>
      <c r="E372" s="152" t="s">
        <v>1</v>
      </c>
      <c r="F372" s="153" t="s">
        <v>1393</v>
      </c>
      <c r="H372" s="154">
        <v>20</v>
      </c>
      <c r="I372" s="155"/>
      <c r="L372" s="150"/>
      <c r="M372" s="156"/>
      <c r="T372" s="157"/>
      <c r="AT372" s="152" t="s">
        <v>192</v>
      </c>
      <c r="AU372" s="152" t="s">
        <v>96</v>
      </c>
      <c r="AV372" s="12" t="s">
        <v>96</v>
      </c>
      <c r="AW372" s="12" t="s">
        <v>42</v>
      </c>
      <c r="AX372" s="12" t="s">
        <v>94</v>
      </c>
      <c r="AY372" s="152" t="s">
        <v>183</v>
      </c>
    </row>
    <row r="373" spans="2:65" s="1" customFormat="1" ht="24.2" customHeight="1">
      <c r="B373" s="33"/>
      <c r="C373" s="137" t="s">
        <v>369</v>
      </c>
      <c r="D373" s="137" t="s">
        <v>185</v>
      </c>
      <c r="E373" s="138" t="s">
        <v>1394</v>
      </c>
      <c r="F373" s="139" t="s">
        <v>1395</v>
      </c>
      <c r="G373" s="140" t="s">
        <v>206</v>
      </c>
      <c r="H373" s="141">
        <v>3</v>
      </c>
      <c r="I373" s="142"/>
      <c r="J373" s="143">
        <f>ROUND(I373*H373,2)</f>
        <v>0</v>
      </c>
      <c r="K373" s="139" t="s">
        <v>705</v>
      </c>
      <c r="L373" s="33"/>
      <c r="M373" s="144" t="s">
        <v>1</v>
      </c>
      <c r="N373" s="145" t="s">
        <v>52</v>
      </c>
      <c r="P373" s="146">
        <f>O373*H373</f>
        <v>0</v>
      </c>
      <c r="Q373" s="146">
        <v>0</v>
      </c>
      <c r="R373" s="146">
        <f>Q373*H373</f>
        <v>0</v>
      </c>
      <c r="S373" s="146">
        <v>0</v>
      </c>
      <c r="T373" s="147">
        <f>S373*H373</f>
        <v>0</v>
      </c>
      <c r="AR373" s="148" t="s">
        <v>190</v>
      </c>
      <c r="AT373" s="148" t="s">
        <v>185</v>
      </c>
      <c r="AU373" s="148" t="s">
        <v>96</v>
      </c>
      <c r="AY373" s="17" t="s">
        <v>183</v>
      </c>
      <c r="BE373" s="149">
        <f>IF(N373="základní",J373,0)</f>
        <v>0</v>
      </c>
      <c r="BF373" s="149">
        <f>IF(N373="snížená",J373,0)</f>
        <v>0</v>
      </c>
      <c r="BG373" s="149">
        <f>IF(N373="zákl. přenesená",J373,0)</f>
        <v>0</v>
      </c>
      <c r="BH373" s="149">
        <f>IF(N373="sníž. přenesená",J373,0)</f>
        <v>0</v>
      </c>
      <c r="BI373" s="149">
        <f>IF(N373="nulová",J373,0)</f>
        <v>0</v>
      </c>
      <c r="BJ373" s="17" t="s">
        <v>94</v>
      </c>
      <c r="BK373" s="149">
        <f>ROUND(I373*H373,2)</f>
        <v>0</v>
      </c>
      <c r="BL373" s="17" t="s">
        <v>190</v>
      </c>
      <c r="BM373" s="148" t="s">
        <v>1396</v>
      </c>
    </row>
    <row r="374" spans="2:65" s="13" customFormat="1" ht="11.25">
      <c r="B374" s="158"/>
      <c r="D374" s="151" t="s">
        <v>192</v>
      </c>
      <c r="E374" s="159" t="s">
        <v>1</v>
      </c>
      <c r="F374" s="160" t="s">
        <v>1207</v>
      </c>
      <c r="H374" s="159" t="s">
        <v>1</v>
      </c>
      <c r="I374" s="161"/>
      <c r="L374" s="158"/>
      <c r="M374" s="162"/>
      <c r="T374" s="163"/>
      <c r="AT374" s="159" t="s">
        <v>192</v>
      </c>
      <c r="AU374" s="159" t="s">
        <v>96</v>
      </c>
      <c r="AV374" s="13" t="s">
        <v>94</v>
      </c>
      <c r="AW374" s="13" t="s">
        <v>42</v>
      </c>
      <c r="AX374" s="13" t="s">
        <v>87</v>
      </c>
      <c r="AY374" s="159" t="s">
        <v>183</v>
      </c>
    </row>
    <row r="375" spans="2:65" s="13" customFormat="1" ht="11.25">
      <c r="B375" s="158"/>
      <c r="D375" s="151" t="s">
        <v>192</v>
      </c>
      <c r="E375" s="159" t="s">
        <v>1</v>
      </c>
      <c r="F375" s="160" t="s">
        <v>1397</v>
      </c>
      <c r="H375" s="159" t="s">
        <v>1</v>
      </c>
      <c r="I375" s="161"/>
      <c r="L375" s="158"/>
      <c r="M375" s="162"/>
      <c r="T375" s="163"/>
      <c r="AT375" s="159" t="s">
        <v>192</v>
      </c>
      <c r="AU375" s="159" t="s">
        <v>96</v>
      </c>
      <c r="AV375" s="13" t="s">
        <v>94</v>
      </c>
      <c r="AW375" s="13" t="s">
        <v>42</v>
      </c>
      <c r="AX375" s="13" t="s">
        <v>87</v>
      </c>
      <c r="AY375" s="159" t="s">
        <v>183</v>
      </c>
    </row>
    <row r="376" spans="2:65" s="12" customFormat="1" ht="11.25">
      <c r="B376" s="150"/>
      <c r="D376" s="151" t="s">
        <v>192</v>
      </c>
      <c r="E376" s="152" t="s">
        <v>1</v>
      </c>
      <c r="F376" s="153" t="s">
        <v>203</v>
      </c>
      <c r="H376" s="154">
        <v>3</v>
      </c>
      <c r="I376" s="155"/>
      <c r="L376" s="150"/>
      <c r="M376" s="156"/>
      <c r="T376" s="157"/>
      <c r="AT376" s="152" t="s">
        <v>192</v>
      </c>
      <c r="AU376" s="152" t="s">
        <v>96</v>
      </c>
      <c r="AV376" s="12" t="s">
        <v>96</v>
      </c>
      <c r="AW376" s="12" t="s">
        <v>42</v>
      </c>
      <c r="AX376" s="12" t="s">
        <v>87</v>
      </c>
      <c r="AY376" s="152" t="s">
        <v>183</v>
      </c>
    </row>
    <row r="377" spans="2:65" s="15" customFormat="1" ht="11.25">
      <c r="B377" s="190"/>
      <c r="D377" s="151" t="s">
        <v>192</v>
      </c>
      <c r="E377" s="191" t="s">
        <v>1</v>
      </c>
      <c r="F377" s="192" t="s">
        <v>636</v>
      </c>
      <c r="H377" s="193">
        <v>3</v>
      </c>
      <c r="I377" s="194"/>
      <c r="L377" s="190"/>
      <c r="M377" s="195"/>
      <c r="T377" s="196"/>
      <c r="AT377" s="191" t="s">
        <v>192</v>
      </c>
      <c r="AU377" s="191" t="s">
        <v>96</v>
      </c>
      <c r="AV377" s="15" t="s">
        <v>190</v>
      </c>
      <c r="AW377" s="15" t="s">
        <v>42</v>
      </c>
      <c r="AX377" s="15" t="s">
        <v>94</v>
      </c>
      <c r="AY377" s="191" t="s">
        <v>183</v>
      </c>
    </row>
    <row r="378" spans="2:65" s="1" customFormat="1" ht="24.2" customHeight="1">
      <c r="B378" s="33"/>
      <c r="C378" s="176" t="s">
        <v>374</v>
      </c>
      <c r="D378" s="176" t="s">
        <v>511</v>
      </c>
      <c r="E378" s="177" t="s">
        <v>1398</v>
      </c>
      <c r="F378" s="178" t="s">
        <v>1399</v>
      </c>
      <c r="G378" s="179" t="s">
        <v>206</v>
      </c>
      <c r="H378" s="180">
        <v>3</v>
      </c>
      <c r="I378" s="181"/>
      <c r="J378" s="182">
        <f>ROUND(I378*H378,2)</f>
        <v>0</v>
      </c>
      <c r="K378" s="178" t="s">
        <v>705</v>
      </c>
      <c r="L378" s="183"/>
      <c r="M378" s="184" t="s">
        <v>1</v>
      </c>
      <c r="N378" s="185" t="s">
        <v>52</v>
      </c>
      <c r="P378" s="146">
        <f>O378*H378</f>
        <v>0</v>
      </c>
      <c r="Q378" s="146">
        <v>1.7999999999999999E-2</v>
      </c>
      <c r="R378" s="146">
        <f>Q378*H378</f>
        <v>5.3999999999999992E-2</v>
      </c>
      <c r="S378" s="146">
        <v>0</v>
      </c>
      <c r="T378" s="147">
        <f>S378*H378</f>
        <v>0</v>
      </c>
      <c r="AR378" s="148" t="s">
        <v>235</v>
      </c>
      <c r="AT378" s="148" t="s">
        <v>511</v>
      </c>
      <c r="AU378" s="148" t="s">
        <v>96</v>
      </c>
      <c r="AY378" s="17" t="s">
        <v>183</v>
      </c>
      <c r="BE378" s="149">
        <f>IF(N378="základní",J378,0)</f>
        <v>0</v>
      </c>
      <c r="BF378" s="149">
        <f>IF(N378="snížená",J378,0)</f>
        <v>0</v>
      </c>
      <c r="BG378" s="149">
        <f>IF(N378="zákl. přenesená",J378,0)</f>
        <v>0</v>
      </c>
      <c r="BH378" s="149">
        <f>IF(N378="sníž. přenesená",J378,0)</f>
        <v>0</v>
      </c>
      <c r="BI378" s="149">
        <f>IF(N378="nulová",J378,0)</f>
        <v>0</v>
      </c>
      <c r="BJ378" s="17" t="s">
        <v>94</v>
      </c>
      <c r="BK378" s="149">
        <f>ROUND(I378*H378,2)</f>
        <v>0</v>
      </c>
      <c r="BL378" s="17" t="s">
        <v>190</v>
      </c>
      <c r="BM378" s="148" t="s">
        <v>1400</v>
      </c>
    </row>
    <row r="379" spans="2:65" s="12" customFormat="1" ht="11.25">
      <c r="B379" s="150"/>
      <c r="D379" s="151" t="s">
        <v>192</v>
      </c>
      <c r="E379" s="152" t="s">
        <v>1</v>
      </c>
      <c r="F379" s="153" t="s">
        <v>1401</v>
      </c>
      <c r="H379" s="154">
        <v>3</v>
      </c>
      <c r="I379" s="155"/>
      <c r="L379" s="150"/>
      <c r="M379" s="156"/>
      <c r="T379" s="157"/>
      <c r="AT379" s="152" t="s">
        <v>192</v>
      </c>
      <c r="AU379" s="152" t="s">
        <v>96</v>
      </c>
      <c r="AV379" s="12" t="s">
        <v>96</v>
      </c>
      <c r="AW379" s="12" t="s">
        <v>42</v>
      </c>
      <c r="AX379" s="12" t="s">
        <v>94</v>
      </c>
      <c r="AY379" s="152" t="s">
        <v>183</v>
      </c>
    </row>
    <row r="380" spans="2:65" s="1" customFormat="1" ht="16.5" customHeight="1">
      <c r="B380" s="33"/>
      <c r="C380" s="137" t="s">
        <v>379</v>
      </c>
      <c r="D380" s="137" t="s">
        <v>185</v>
      </c>
      <c r="E380" s="138" t="s">
        <v>1402</v>
      </c>
      <c r="F380" s="139" t="s">
        <v>1403</v>
      </c>
      <c r="G380" s="140" t="s">
        <v>206</v>
      </c>
      <c r="H380" s="141">
        <v>12</v>
      </c>
      <c r="I380" s="142"/>
      <c r="J380" s="143">
        <f>ROUND(I380*H380,2)</f>
        <v>0</v>
      </c>
      <c r="K380" s="139" t="s">
        <v>189</v>
      </c>
      <c r="L380" s="33"/>
      <c r="M380" s="144" t="s">
        <v>1</v>
      </c>
      <c r="N380" s="145" t="s">
        <v>52</v>
      </c>
      <c r="P380" s="146">
        <f>O380*H380</f>
        <v>0</v>
      </c>
      <c r="Q380" s="146">
        <v>2.0000000000000002E-5</v>
      </c>
      <c r="R380" s="146">
        <f>Q380*H380</f>
        <v>2.4000000000000003E-4</v>
      </c>
      <c r="S380" s="146">
        <v>0</v>
      </c>
      <c r="T380" s="147">
        <f>S380*H380</f>
        <v>0</v>
      </c>
      <c r="AR380" s="148" t="s">
        <v>190</v>
      </c>
      <c r="AT380" s="148" t="s">
        <v>185</v>
      </c>
      <c r="AU380" s="148" t="s">
        <v>96</v>
      </c>
      <c r="AY380" s="17" t="s">
        <v>183</v>
      </c>
      <c r="BE380" s="149">
        <f>IF(N380="základní",J380,0)</f>
        <v>0</v>
      </c>
      <c r="BF380" s="149">
        <f>IF(N380="snížená",J380,0)</f>
        <v>0</v>
      </c>
      <c r="BG380" s="149">
        <f>IF(N380="zákl. přenesená",J380,0)</f>
        <v>0</v>
      </c>
      <c r="BH380" s="149">
        <f>IF(N380="sníž. přenesená",J380,0)</f>
        <v>0</v>
      </c>
      <c r="BI380" s="149">
        <f>IF(N380="nulová",J380,0)</f>
        <v>0</v>
      </c>
      <c r="BJ380" s="17" t="s">
        <v>94</v>
      </c>
      <c r="BK380" s="149">
        <f>ROUND(I380*H380,2)</f>
        <v>0</v>
      </c>
      <c r="BL380" s="17" t="s">
        <v>190</v>
      </c>
      <c r="BM380" s="148" t="s">
        <v>1404</v>
      </c>
    </row>
    <row r="381" spans="2:65" s="13" customFormat="1" ht="11.25">
      <c r="B381" s="158"/>
      <c r="D381" s="151" t="s">
        <v>192</v>
      </c>
      <c r="E381" s="159" t="s">
        <v>1</v>
      </c>
      <c r="F381" s="160" t="s">
        <v>1321</v>
      </c>
      <c r="H381" s="159" t="s">
        <v>1</v>
      </c>
      <c r="I381" s="161"/>
      <c r="L381" s="158"/>
      <c r="M381" s="162"/>
      <c r="T381" s="163"/>
      <c r="AT381" s="159" t="s">
        <v>192</v>
      </c>
      <c r="AU381" s="159" t="s">
        <v>96</v>
      </c>
      <c r="AV381" s="13" t="s">
        <v>94</v>
      </c>
      <c r="AW381" s="13" t="s">
        <v>42</v>
      </c>
      <c r="AX381" s="13" t="s">
        <v>87</v>
      </c>
      <c r="AY381" s="159" t="s">
        <v>183</v>
      </c>
    </row>
    <row r="382" spans="2:65" s="12" customFormat="1" ht="11.25">
      <c r="B382" s="150"/>
      <c r="D382" s="151" t="s">
        <v>192</v>
      </c>
      <c r="E382" s="152" t="s">
        <v>1</v>
      </c>
      <c r="F382" s="153" t="s">
        <v>1405</v>
      </c>
      <c r="H382" s="154">
        <v>12</v>
      </c>
      <c r="I382" s="155"/>
      <c r="L382" s="150"/>
      <c r="M382" s="156"/>
      <c r="T382" s="157"/>
      <c r="AT382" s="152" t="s">
        <v>192</v>
      </c>
      <c r="AU382" s="152" t="s">
        <v>96</v>
      </c>
      <c r="AV382" s="12" t="s">
        <v>96</v>
      </c>
      <c r="AW382" s="12" t="s">
        <v>42</v>
      </c>
      <c r="AX382" s="12" t="s">
        <v>87</v>
      </c>
      <c r="AY382" s="152" t="s">
        <v>183</v>
      </c>
    </row>
    <row r="383" spans="2:65" s="14" customFormat="1" ht="11.25">
      <c r="B383" s="164"/>
      <c r="D383" s="151" t="s">
        <v>192</v>
      </c>
      <c r="E383" s="165" t="s">
        <v>1132</v>
      </c>
      <c r="F383" s="166" t="s">
        <v>202</v>
      </c>
      <c r="H383" s="167">
        <v>12</v>
      </c>
      <c r="I383" s="168"/>
      <c r="L383" s="164"/>
      <c r="M383" s="169"/>
      <c r="T383" s="170"/>
      <c r="AT383" s="165" t="s">
        <v>192</v>
      </c>
      <c r="AU383" s="165" t="s">
        <v>96</v>
      </c>
      <c r="AV383" s="14" t="s">
        <v>203</v>
      </c>
      <c r="AW383" s="14" t="s">
        <v>42</v>
      </c>
      <c r="AX383" s="14" t="s">
        <v>94</v>
      </c>
      <c r="AY383" s="165" t="s">
        <v>183</v>
      </c>
    </row>
    <row r="384" spans="2:65" s="1" customFormat="1" ht="16.5" customHeight="1">
      <c r="B384" s="33"/>
      <c r="C384" s="137" t="s">
        <v>384</v>
      </c>
      <c r="D384" s="137" t="s">
        <v>185</v>
      </c>
      <c r="E384" s="138" t="s">
        <v>1406</v>
      </c>
      <c r="F384" s="139" t="s">
        <v>1407</v>
      </c>
      <c r="G384" s="140" t="s">
        <v>206</v>
      </c>
      <c r="H384" s="141">
        <v>12</v>
      </c>
      <c r="I384" s="142"/>
      <c r="J384" s="143">
        <f>ROUND(I384*H384,2)</f>
        <v>0</v>
      </c>
      <c r="K384" s="139" t="s">
        <v>189</v>
      </c>
      <c r="L384" s="33"/>
      <c r="M384" s="144" t="s">
        <v>1</v>
      </c>
      <c r="N384" s="145" t="s">
        <v>52</v>
      </c>
      <c r="P384" s="146">
        <f>O384*H384</f>
        <v>0</v>
      </c>
      <c r="Q384" s="146">
        <v>3.0000000000000001E-5</v>
      </c>
      <c r="R384" s="146">
        <f>Q384*H384</f>
        <v>3.6000000000000002E-4</v>
      </c>
      <c r="S384" s="146">
        <v>0</v>
      </c>
      <c r="T384" s="147">
        <f>S384*H384</f>
        <v>0</v>
      </c>
      <c r="AR384" s="148" t="s">
        <v>190</v>
      </c>
      <c r="AT384" s="148" t="s">
        <v>185</v>
      </c>
      <c r="AU384" s="148" t="s">
        <v>96</v>
      </c>
      <c r="AY384" s="17" t="s">
        <v>183</v>
      </c>
      <c r="BE384" s="149">
        <f>IF(N384="základní",J384,0)</f>
        <v>0</v>
      </c>
      <c r="BF384" s="149">
        <f>IF(N384="snížená",J384,0)</f>
        <v>0</v>
      </c>
      <c r="BG384" s="149">
        <f>IF(N384="zákl. přenesená",J384,0)</f>
        <v>0</v>
      </c>
      <c r="BH384" s="149">
        <f>IF(N384="sníž. přenesená",J384,0)</f>
        <v>0</v>
      </c>
      <c r="BI384" s="149">
        <f>IF(N384="nulová",J384,0)</f>
        <v>0</v>
      </c>
      <c r="BJ384" s="17" t="s">
        <v>94</v>
      </c>
      <c r="BK384" s="149">
        <f>ROUND(I384*H384,2)</f>
        <v>0</v>
      </c>
      <c r="BL384" s="17" t="s">
        <v>190</v>
      </c>
      <c r="BM384" s="148" t="s">
        <v>1408</v>
      </c>
    </row>
    <row r="385" spans="2:65" s="12" customFormat="1" ht="11.25">
      <c r="B385" s="150"/>
      <c r="D385" s="151" t="s">
        <v>192</v>
      </c>
      <c r="E385" s="152" t="s">
        <v>1</v>
      </c>
      <c r="F385" s="153" t="s">
        <v>1132</v>
      </c>
      <c r="H385" s="154">
        <v>12</v>
      </c>
      <c r="I385" s="155"/>
      <c r="L385" s="150"/>
      <c r="M385" s="156"/>
      <c r="T385" s="157"/>
      <c r="AT385" s="152" t="s">
        <v>192</v>
      </c>
      <c r="AU385" s="152" t="s">
        <v>96</v>
      </c>
      <c r="AV385" s="12" t="s">
        <v>96</v>
      </c>
      <c r="AW385" s="12" t="s">
        <v>42</v>
      </c>
      <c r="AX385" s="12" t="s">
        <v>94</v>
      </c>
      <c r="AY385" s="152" t="s">
        <v>183</v>
      </c>
    </row>
    <row r="386" spans="2:65" s="1" customFormat="1" ht="16.5" customHeight="1">
      <c r="B386" s="33"/>
      <c r="C386" s="137" t="s">
        <v>388</v>
      </c>
      <c r="D386" s="137" t="s">
        <v>185</v>
      </c>
      <c r="E386" s="138" t="s">
        <v>1409</v>
      </c>
      <c r="F386" s="139" t="s">
        <v>1410</v>
      </c>
      <c r="G386" s="140" t="s">
        <v>206</v>
      </c>
      <c r="H386" s="141">
        <v>3</v>
      </c>
      <c r="I386" s="142"/>
      <c r="J386" s="143">
        <f>ROUND(I386*H386,2)</f>
        <v>0</v>
      </c>
      <c r="K386" s="139" t="s">
        <v>189</v>
      </c>
      <c r="L386" s="33"/>
      <c r="M386" s="144" t="s">
        <v>1</v>
      </c>
      <c r="N386" s="145" t="s">
        <v>52</v>
      </c>
      <c r="P386" s="146">
        <f>O386*H386</f>
        <v>0</v>
      </c>
      <c r="Q386" s="146">
        <v>0</v>
      </c>
      <c r="R386" s="146">
        <f>Q386*H386</f>
        <v>0</v>
      </c>
      <c r="S386" s="146">
        <v>0.48199999999999998</v>
      </c>
      <c r="T386" s="147">
        <f>S386*H386</f>
        <v>1.446</v>
      </c>
      <c r="AR386" s="148" t="s">
        <v>190</v>
      </c>
      <c r="AT386" s="148" t="s">
        <v>185</v>
      </c>
      <c r="AU386" s="148" t="s">
        <v>96</v>
      </c>
      <c r="AY386" s="17" t="s">
        <v>183</v>
      </c>
      <c r="BE386" s="149">
        <f>IF(N386="základní",J386,0)</f>
        <v>0</v>
      </c>
      <c r="BF386" s="149">
        <f>IF(N386="snížená",J386,0)</f>
        <v>0</v>
      </c>
      <c r="BG386" s="149">
        <f>IF(N386="zákl. přenesená",J386,0)</f>
        <v>0</v>
      </c>
      <c r="BH386" s="149">
        <f>IF(N386="sníž. přenesená",J386,0)</f>
        <v>0</v>
      </c>
      <c r="BI386" s="149">
        <f>IF(N386="nulová",J386,0)</f>
        <v>0</v>
      </c>
      <c r="BJ386" s="17" t="s">
        <v>94</v>
      </c>
      <c r="BK386" s="149">
        <f>ROUND(I386*H386,2)</f>
        <v>0</v>
      </c>
      <c r="BL386" s="17" t="s">
        <v>190</v>
      </c>
      <c r="BM386" s="148" t="s">
        <v>1411</v>
      </c>
    </row>
    <row r="387" spans="2:65" s="13" customFormat="1" ht="11.25">
      <c r="B387" s="158"/>
      <c r="D387" s="151" t="s">
        <v>192</v>
      </c>
      <c r="E387" s="159" t="s">
        <v>1</v>
      </c>
      <c r="F387" s="160" t="s">
        <v>1412</v>
      </c>
      <c r="H387" s="159" t="s">
        <v>1</v>
      </c>
      <c r="I387" s="161"/>
      <c r="L387" s="158"/>
      <c r="M387" s="162"/>
      <c r="T387" s="163"/>
      <c r="AT387" s="159" t="s">
        <v>192</v>
      </c>
      <c r="AU387" s="159" t="s">
        <v>96</v>
      </c>
      <c r="AV387" s="13" t="s">
        <v>94</v>
      </c>
      <c r="AW387" s="13" t="s">
        <v>42</v>
      </c>
      <c r="AX387" s="13" t="s">
        <v>87</v>
      </c>
      <c r="AY387" s="159" t="s">
        <v>183</v>
      </c>
    </row>
    <row r="388" spans="2:65" s="12" customFormat="1" ht="11.25">
      <c r="B388" s="150"/>
      <c r="D388" s="151" t="s">
        <v>192</v>
      </c>
      <c r="E388" s="152" t="s">
        <v>1</v>
      </c>
      <c r="F388" s="153" t="s">
        <v>1413</v>
      </c>
      <c r="H388" s="154">
        <v>3</v>
      </c>
      <c r="I388" s="155"/>
      <c r="L388" s="150"/>
      <c r="M388" s="156"/>
      <c r="T388" s="157"/>
      <c r="AT388" s="152" t="s">
        <v>192</v>
      </c>
      <c r="AU388" s="152" t="s">
        <v>96</v>
      </c>
      <c r="AV388" s="12" t="s">
        <v>96</v>
      </c>
      <c r="AW388" s="12" t="s">
        <v>42</v>
      </c>
      <c r="AX388" s="12" t="s">
        <v>94</v>
      </c>
      <c r="AY388" s="152" t="s">
        <v>183</v>
      </c>
    </row>
    <row r="389" spans="2:65" s="1" customFormat="1" ht="24.2" customHeight="1">
      <c r="B389" s="33"/>
      <c r="C389" s="137" t="s">
        <v>393</v>
      </c>
      <c r="D389" s="137" t="s">
        <v>185</v>
      </c>
      <c r="E389" s="138" t="s">
        <v>1414</v>
      </c>
      <c r="F389" s="139" t="s">
        <v>1415</v>
      </c>
      <c r="G389" s="140" t="s">
        <v>206</v>
      </c>
      <c r="H389" s="141">
        <v>3</v>
      </c>
      <c r="I389" s="142"/>
      <c r="J389" s="143">
        <f>ROUND(I389*H389,2)</f>
        <v>0</v>
      </c>
      <c r="K389" s="139" t="s">
        <v>705</v>
      </c>
      <c r="L389" s="33"/>
      <c r="M389" s="144" t="s">
        <v>1</v>
      </c>
      <c r="N389" s="145" t="s">
        <v>52</v>
      </c>
      <c r="P389" s="146">
        <f>O389*H389</f>
        <v>0</v>
      </c>
      <c r="Q389" s="146">
        <v>0</v>
      </c>
      <c r="R389" s="146">
        <f>Q389*H389</f>
        <v>0</v>
      </c>
      <c r="S389" s="146">
        <v>0</v>
      </c>
      <c r="T389" s="147">
        <f>S389*H389</f>
        <v>0</v>
      </c>
      <c r="AR389" s="148" t="s">
        <v>190</v>
      </c>
      <c r="AT389" s="148" t="s">
        <v>185</v>
      </c>
      <c r="AU389" s="148" t="s">
        <v>96</v>
      </c>
      <c r="AY389" s="17" t="s">
        <v>183</v>
      </c>
      <c r="BE389" s="149">
        <f>IF(N389="základní",J389,0)</f>
        <v>0</v>
      </c>
      <c r="BF389" s="149">
        <f>IF(N389="snížená",J389,0)</f>
        <v>0</v>
      </c>
      <c r="BG389" s="149">
        <f>IF(N389="zákl. přenesená",J389,0)</f>
        <v>0</v>
      </c>
      <c r="BH389" s="149">
        <f>IF(N389="sníž. přenesená",J389,0)</f>
        <v>0</v>
      </c>
      <c r="BI389" s="149">
        <f>IF(N389="nulová",J389,0)</f>
        <v>0</v>
      </c>
      <c r="BJ389" s="17" t="s">
        <v>94</v>
      </c>
      <c r="BK389" s="149">
        <f>ROUND(I389*H389,2)</f>
        <v>0</v>
      </c>
      <c r="BL389" s="17" t="s">
        <v>190</v>
      </c>
      <c r="BM389" s="148" t="s">
        <v>1416</v>
      </c>
    </row>
    <row r="390" spans="2:65" s="13" customFormat="1" ht="11.25">
      <c r="B390" s="158"/>
      <c r="D390" s="151" t="s">
        <v>192</v>
      </c>
      <c r="E390" s="159" t="s">
        <v>1</v>
      </c>
      <c r="F390" s="160" t="s">
        <v>1417</v>
      </c>
      <c r="H390" s="159" t="s">
        <v>1</v>
      </c>
      <c r="I390" s="161"/>
      <c r="L390" s="158"/>
      <c r="M390" s="162"/>
      <c r="T390" s="163"/>
      <c r="AT390" s="159" t="s">
        <v>192</v>
      </c>
      <c r="AU390" s="159" t="s">
        <v>96</v>
      </c>
      <c r="AV390" s="13" t="s">
        <v>94</v>
      </c>
      <c r="AW390" s="13" t="s">
        <v>42</v>
      </c>
      <c r="AX390" s="13" t="s">
        <v>87</v>
      </c>
      <c r="AY390" s="159" t="s">
        <v>183</v>
      </c>
    </row>
    <row r="391" spans="2:65" s="12" customFormat="1" ht="11.25">
      <c r="B391" s="150"/>
      <c r="D391" s="151" t="s">
        <v>192</v>
      </c>
      <c r="E391" s="152" t="s">
        <v>1</v>
      </c>
      <c r="F391" s="153" t="s">
        <v>1418</v>
      </c>
      <c r="H391" s="154">
        <v>3</v>
      </c>
      <c r="I391" s="155"/>
      <c r="L391" s="150"/>
      <c r="M391" s="156"/>
      <c r="T391" s="157"/>
      <c r="AT391" s="152" t="s">
        <v>192</v>
      </c>
      <c r="AU391" s="152" t="s">
        <v>96</v>
      </c>
      <c r="AV391" s="12" t="s">
        <v>96</v>
      </c>
      <c r="AW391" s="12" t="s">
        <v>42</v>
      </c>
      <c r="AX391" s="12" t="s">
        <v>94</v>
      </c>
      <c r="AY391" s="152" t="s">
        <v>183</v>
      </c>
    </row>
    <row r="392" spans="2:65" s="1" customFormat="1" ht="16.5" customHeight="1">
      <c r="B392" s="33"/>
      <c r="C392" s="137" t="s">
        <v>401</v>
      </c>
      <c r="D392" s="137" t="s">
        <v>185</v>
      </c>
      <c r="E392" s="138" t="s">
        <v>1419</v>
      </c>
      <c r="F392" s="139" t="s">
        <v>1420</v>
      </c>
      <c r="G392" s="140" t="s">
        <v>206</v>
      </c>
      <c r="H392" s="141">
        <v>1</v>
      </c>
      <c r="I392" s="142"/>
      <c r="J392" s="143">
        <f>ROUND(I392*H392,2)</f>
        <v>0</v>
      </c>
      <c r="K392" s="139" t="s">
        <v>189</v>
      </c>
      <c r="L392" s="33"/>
      <c r="M392" s="144" t="s">
        <v>1</v>
      </c>
      <c r="N392" s="145" t="s">
        <v>52</v>
      </c>
      <c r="P392" s="146">
        <f>O392*H392</f>
        <v>0</v>
      </c>
      <c r="Q392" s="146">
        <v>0</v>
      </c>
      <c r="R392" s="146">
        <f>Q392*H392</f>
        <v>0</v>
      </c>
      <c r="S392" s="146">
        <v>8.6999999999999994E-2</v>
      </c>
      <c r="T392" s="147">
        <f>S392*H392</f>
        <v>8.6999999999999994E-2</v>
      </c>
      <c r="AR392" s="148" t="s">
        <v>190</v>
      </c>
      <c r="AT392" s="148" t="s">
        <v>185</v>
      </c>
      <c r="AU392" s="148" t="s">
        <v>96</v>
      </c>
      <c r="AY392" s="17" t="s">
        <v>183</v>
      </c>
      <c r="BE392" s="149">
        <f>IF(N392="základní",J392,0)</f>
        <v>0</v>
      </c>
      <c r="BF392" s="149">
        <f>IF(N392="snížená",J392,0)</f>
        <v>0</v>
      </c>
      <c r="BG392" s="149">
        <f>IF(N392="zákl. přenesená",J392,0)</f>
        <v>0</v>
      </c>
      <c r="BH392" s="149">
        <f>IF(N392="sníž. přenesená",J392,0)</f>
        <v>0</v>
      </c>
      <c r="BI392" s="149">
        <f>IF(N392="nulová",J392,0)</f>
        <v>0</v>
      </c>
      <c r="BJ392" s="17" t="s">
        <v>94</v>
      </c>
      <c r="BK392" s="149">
        <f>ROUND(I392*H392,2)</f>
        <v>0</v>
      </c>
      <c r="BL392" s="17" t="s">
        <v>190</v>
      </c>
      <c r="BM392" s="148" t="s">
        <v>1421</v>
      </c>
    </row>
    <row r="393" spans="2:65" s="13" customFormat="1" ht="11.25">
      <c r="B393" s="158"/>
      <c r="D393" s="151" t="s">
        <v>192</v>
      </c>
      <c r="E393" s="159" t="s">
        <v>1</v>
      </c>
      <c r="F393" s="160" t="s">
        <v>1412</v>
      </c>
      <c r="H393" s="159" t="s">
        <v>1</v>
      </c>
      <c r="I393" s="161"/>
      <c r="L393" s="158"/>
      <c r="M393" s="162"/>
      <c r="T393" s="163"/>
      <c r="AT393" s="159" t="s">
        <v>192</v>
      </c>
      <c r="AU393" s="159" t="s">
        <v>96</v>
      </c>
      <c r="AV393" s="13" t="s">
        <v>94</v>
      </c>
      <c r="AW393" s="13" t="s">
        <v>42</v>
      </c>
      <c r="AX393" s="13" t="s">
        <v>87</v>
      </c>
      <c r="AY393" s="159" t="s">
        <v>183</v>
      </c>
    </row>
    <row r="394" spans="2:65" s="13" customFormat="1" ht="11.25">
      <c r="B394" s="158"/>
      <c r="D394" s="151" t="s">
        <v>192</v>
      </c>
      <c r="E394" s="159" t="s">
        <v>1</v>
      </c>
      <c r="F394" s="160" t="s">
        <v>1422</v>
      </c>
      <c r="H394" s="159" t="s">
        <v>1</v>
      </c>
      <c r="I394" s="161"/>
      <c r="L394" s="158"/>
      <c r="M394" s="162"/>
      <c r="T394" s="163"/>
      <c r="AT394" s="159" t="s">
        <v>192</v>
      </c>
      <c r="AU394" s="159" t="s">
        <v>96</v>
      </c>
      <c r="AV394" s="13" t="s">
        <v>94</v>
      </c>
      <c r="AW394" s="13" t="s">
        <v>42</v>
      </c>
      <c r="AX394" s="13" t="s">
        <v>87</v>
      </c>
      <c r="AY394" s="159" t="s">
        <v>183</v>
      </c>
    </row>
    <row r="395" spans="2:65" s="12" customFormat="1" ht="11.25">
      <c r="B395" s="150"/>
      <c r="D395" s="151" t="s">
        <v>192</v>
      </c>
      <c r="E395" s="152" t="s">
        <v>1</v>
      </c>
      <c r="F395" s="153" t="s">
        <v>1423</v>
      </c>
      <c r="H395" s="154">
        <v>1</v>
      </c>
      <c r="I395" s="155"/>
      <c r="L395" s="150"/>
      <c r="M395" s="156"/>
      <c r="T395" s="157"/>
      <c r="AT395" s="152" t="s">
        <v>192</v>
      </c>
      <c r="AU395" s="152" t="s">
        <v>96</v>
      </c>
      <c r="AV395" s="12" t="s">
        <v>96</v>
      </c>
      <c r="AW395" s="12" t="s">
        <v>42</v>
      </c>
      <c r="AX395" s="12" t="s">
        <v>94</v>
      </c>
      <c r="AY395" s="152" t="s">
        <v>183</v>
      </c>
    </row>
    <row r="396" spans="2:65" s="1" customFormat="1" ht="16.5" customHeight="1">
      <c r="B396" s="33"/>
      <c r="C396" s="137" t="s">
        <v>408</v>
      </c>
      <c r="D396" s="137" t="s">
        <v>185</v>
      </c>
      <c r="E396" s="138" t="s">
        <v>1063</v>
      </c>
      <c r="F396" s="139" t="s">
        <v>1064</v>
      </c>
      <c r="G396" s="140" t="s">
        <v>539</v>
      </c>
      <c r="H396" s="141">
        <v>3</v>
      </c>
      <c r="I396" s="142"/>
      <c r="J396" s="143">
        <f>ROUND(I396*H396,2)</f>
        <v>0</v>
      </c>
      <c r="K396" s="139" t="s">
        <v>189</v>
      </c>
      <c r="L396" s="33"/>
      <c r="M396" s="144" t="s">
        <v>1</v>
      </c>
      <c r="N396" s="145" t="s">
        <v>52</v>
      </c>
      <c r="P396" s="146">
        <f>O396*H396</f>
        <v>0</v>
      </c>
      <c r="Q396" s="146">
        <v>0</v>
      </c>
      <c r="R396" s="146">
        <f>Q396*H396</f>
        <v>0</v>
      </c>
      <c r="S396" s="146">
        <v>0</v>
      </c>
      <c r="T396" s="147">
        <f>S396*H396</f>
        <v>0</v>
      </c>
      <c r="AR396" s="148" t="s">
        <v>190</v>
      </c>
      <c r="AT396" s="148" t="s">
        <v>185</v>
      </c>
      <c r="AU396" s="148" t="s">
        <v>96</v>
      </c>
      <c r="AY396" s="17" t="s">
        <v>183</v>
      </c>
      <c r="BE396" s="149">
        <f>IF(N396="základní",J396,0)</f>
        <v>0</v>
      </c>
      <c r="BF396" s="149">
        <f>IF(N396="snížená",J396,0)</f>
        <v>0</v>
      </c>
      <c r="BG396" s="149">
        <f>IF(N396="zákl. přenesená",J396,0)</f>
        <v>0</v>
      </c>
      <c r="BH396" s="149">
        <f>IF(N396="sníž. přenesená",J396,0)</f>
        <v>0</v>
      </c>
      <c r="BI396" s="149">
        <f>IF(N396="nulová",J396,0)</f>
        <v>0</v>
      </c>
      <c r="BJ396" s="17" t="s">
        <v>94</v>
      </c>
      <c r="BK396" s="149">
        <f>ROUND(I396*H396,2)</f>
        <v>0</v>
      </c>
      <c r="BL396" s="17" t="s">
        <v>190</v>
      </c>
      <c r="BM396" s="148" t="s">
        <v>1424</v>
      </c>
    </row>
    <row r="397" spans="2:65" s="12" customFormat="1" ht="11.25">
      <c r="B397" s="150"/>
      <c r="D397" s="151" t="s">
        <v>192</v>
      </c>
      <c r="E397" s="152" t="s">
        <v>1</v>
      </c>
      <c r="F397" s="153" t="s">
        <v>1425</v>
      </c>
      <c r="H397" s="154">
        <v>3</v>
      </c>
      <c r="I397" s="155"/>
      <c r="L397" s="150"/>
      <c r="M397" s="156"/>
      <c r="T397" s="157"/>
      <c r="AT397" s="152" t="s">
        <v>192</v>
      </c>
      <c r="AU397" s="152" t="s">
        <v>96</v>
      </c>
      <c r="AV397" s="12" t="s">
        <v>96</v>
      </c>
      <c r="AW397" s="12" t="s">
        <v>42</v>
      </c>
      <c r="AX397" s="12" t="s">
        <v>94</v>
      </c>
      <c r="AY397" s="152" t="s">
        <v>183</v>
      </c>
    </row>
    <row r="398" spans="2:65" s="11" customFormat="1" ht="22.9" customHeight="1">
      <c r="B398" s="125"/>
      <c r="D398" s="126" t="s">
        <v>86</v>
      </c>
      <c r="E398" s="135" t="s">
        <v>1080</v>
      </c>
      <c r="F398" s="135" t="s">
        <v>1426</v>
      </c>
      <c r="I398" s="128"/>
      <c r="J398" s="136">
        <f>BK398</f>
        <v>0</v>
      </c>
      <c r="L398" s="125"/>
      <c r="M398" s="130"/>
      <c r="P398" s="131">
        <f>SUM(P399:P456)</f>
        <v>0</v>
      </c>
      <c r="R398" s="131">
        <f>SUM(R399:R456)</f>
        <v>0</v>
      </c>
      <c r="T398" s="132">
        <f>SUM(T399:T456)</f>
        <v>0</v>
      </c>
      <c r="AR398" s="126" t="s">
        <v>94</v>
      </c>
      <c r="AT398" s="133" t="s">
        <v>86</v>
      </c>
      <c r="AU398" s="133" t="s">
        <v>94</v>
      </c>
      <c r="AY398" s="126" t="s">
        <v>183</v>
      </c>
      <c r="BK398" s="134">
        <f>SUM(BK399:BK456)</f>
        <v>0</v>
      </c>
    </row>
    <row r="399" spans="2:65" s="1" customFormat="1" ht="16.5" customHeight="1">
      <c r="B399" s="33"/>
      <c r="C399" s="137" t="s">
        <v>414</v>
      </c>
      <c r="D399" s="137" t="s">
        <v>185</v>
      </c>
      <c r="E399" s="138" t="s">
        <v>1427</v>
      </c>
      <c r="F399" s="139" t="s">
        <v>1428</v>
      </c>
      <c r="G399" s="140" t="s">
        <v>488</v>
      </c>
      <c r="H399" s="141">
        <v>0.32100000000000001</v>
      </c>
      <c r="I399" s="142"/>
      <c r="J399" s="143">
        <f>ROUND(I399*H399,2)</f>
        <v>0</v>
      </c>
      <c r="K399" s="139" t="s">
        <v>189</v>
      </c>
      <c r="L399" s="33"/>
      <c r="M399" s="144" t="s">
        <v>1</v>
      </c>
      <c r="N399" s="145" t="s">
        <v>52</v>
      </c>
      <c r="P399" s="146">
        <f>O399*H399</f>
        <v>0</v>
      </c>
      <c r="Q399" s="146">
        <v>0</v>
      </c>
      <c r="R399" s="146">
        <f>Q399*H399</f>
        <v>0</v>
      </c>
      <c r="S399" s="146">
        <v>0</v>
      </c>
      <c r="T399" s="147">
        <f>S399*H399</f>
        <v>0</v>
      </c>
      <c r="AR399" s="148" t="s">
        <v>190</v>
      </c>
      <c r="AT399" s="148" t="s">
        <v>185</v>
      </c>
      <c r="AU399" s="148" t="s">
        <v>96</v>
      </c>
      <c r="AY399" s="17" t="s">
        <v>183</v>
      </c>
      <c r="BE399" s="149">
        <f>IF(N399="základní",J399,0)</f>
        <v>0</v>
      </c>
      <c r="BF399" s="149">
        <f>IF(N399="snížená",J399,0)</f>
        <v>0</v>
      </c>
      <c r="BG399" s="149">
        <f>IF(N399="zákl. přenesená",J399,0)</f>
        <v>0</v>
      </c>
      <c r="BH399" s="149">
        <f>IF(N399="sníž. přenesená",J399,0)</f>
        <v>0</v>
      </c>
      <c r="BI399" s="149">
        <f>IF(N399="nulová",J399,0)</f>
        <v>0</v>
      </c>
      <c r="BJ399" s="17" t="s">
        <v>94</v>
      </c>
      <c r="BK399" s="149">
        <f>ROUND(I399*H399,2)</f>
        <v>0</v>
      </c>
      <c r="BL399" s="17" t="s">
        <v>190</v>
      </c>
      <c r="BM399" s="148" t="s">
        <v>1429</v>
      </c>
    </row>
    <row r="400" spans="2:65" s="13" customFormat="1" ht="11.25">
      <c r="B400" s="158"/>
      <c r="D400" s="151" t="s">
        <v>192</v>
      </c>
      <c r="E400" s="159" t="s">
        <v>1</v>
      </c>
      <c r="F400" s="160" t="s">
        <v>1430</v>
      </c>
      <c r="H400" s="159" t="s">
        <v>1</v>
      </c>
      <c r="I400" s="161"/>
      <c r="L400" s="158"/>
      <c r="M400" s="162"/>
      <c r="T400" s="163"/>
      <c r="AT400" s="159" t="s">
        <v>192</v>
      </c>
      <c r="AU400" s="159" t="s">
        <v>96</v>
      </c>
      <c r="AV400" s="13" t="s">
        <v>94</v>
      </c>
      <c r="AW400" s="13" t="s">
        <v>42</v>
      </c>
      <c r="AX400" s="13" t="s">
        <v>87</v>
      </c>
      <c r="AY400" s="159" t="s">
        <v>183</v>
      </c>
    </row>
    <row r="401" spans="2:65" s="13" customFormat="1" ht="11.25">
      <c r="B401" s="158"/>
      <c r="D401" s="151" t="s">
        <v>192</v>
      </c>
      <c r="E401" s="159" t="s">
        <v>1</v>
      </c>
      <c r="F401" s="160" t="s">
        <v>1431</v>
      </c>
      <c r="H401" s="159" t="s">
        <v>1</v>
      </c>
      <c r="I401" s="161"/>
      <c r="L401" s="158"/>
      <c r="M401" s="162"/>
      <c r="T401" s="163"/>
      <c r="AT401" s="159" t="s">
        <v>192</v>
      </c>
      <c r="AU401" s="159" t="s">
        <v>96</v>
      </c>
      <c r="AV401" s="13" t="s">
        <v>94</v>
      </c>
      <c r="AW401" s="13" t="s">
        <v>42</v>
      </c>
      <c r="AX401" s="13" t="s">
        <v>87</v>
      </c>
      <c r="AY401" s="159" t="s">
        <v>183</v>
      </c>
    </row>
    <row r="402" spans="2:65" s="12" customFormat="1" ht="11.25">
      <c r="B402" s="150"/>
      <c r="D402" s="151" t="s">
        <v>192</v>
      </c>
      <c r="E402" s="152" t="s">
        <v>1</v>
      </c>
      <c r="F402" s="153" t="s">
        <v>1432</v>
      </c>
      <c r="H402" s="154">
        <v>0.32100000000000001</v>
      </c>
      <c r="I402" s="155"/>
      <c r="L402" s="150"/>
      <c r="M402" s="156"/>
      <c r="T402" s="157"/>
      <c r="AT402" s="152" t="s">
        <v>192</v>
      </c>
      <c r="AU402" s="152" t="s">
        <v>96</v>
      </c>
      <c r="AV402" s="12" t="s">
        <v>96</v>
      </c>
      <c r="AW402" s="12" t="s">
        <v>42</v>
      </c>
      <c r="AX402" s="12" t="s">
        <v>87</v>
      </c>
      <c r="AY402" s="152" t="s">
        <v>183</v>
      </c>
    </row>
    <row r="403" spans="2:65" s="15" customFormat="1" ht="11.25">
      <c r="B403" s="190"/>
      <c r="D403" s="151" t="s">
        <v>192</v>
      </c>
      <c r="E403" s="191" t="s">
        <v>1</v>
      </c>
      <c r="F403" s="192" t="s">
        <v>636</v>
      </c>
      <c r="H403" s="193">
        <v>0.32100000000000001</v>
      </c>
      <c r="I403" s="194"/>
      <c r="L403" s="190"/>
      <c r="M403" s="195"/>
      <c r="T403" s="196"/>
      <c r="AT403" s="191" t="s">
        <v>192</v>
      </c>
      <c r="AU403" s="191" t="s">
        <v>96</v>
      </c>
      <c r="AV403" s="15" t="s">
        <v>190</v>
      </c>
      <c r="AW403" s="15" t="s">
        <v>42</v>
      </c>
      <c r="AX403" s="15" t="s">
        <v>94</v>
      </c>
      <c r="AY403" s="191" t="s">
        <v>183</v>
      </c>
    </row>
    <row r="404" spans="2:65" s="1" customFormat="1" ht="16.5" customHeight="1">
      <c r="B404" s="33"/>
      <c r="C404" s="137" t="s">
        <v>418</v>
      </c>
      <c r="D404" s="137" t="s">
        <v>185</v>
      </c>
      <c r="E404" s="138" t="s">
        <v>1083</v>
      </c>
      <c r="F404" s="139" t="s">
        <v>1084</v>
      </c>
      <c r="G404" s="140" t="s">
        <v>488</v>
      </c>
      <c r="H404" s="141">
        <v>1.81</v>
      </c>
      <c r="I404" s="142"/>
      <c r="J404" s="143">
        <f>ROUND(I404*H404,2)</f>
        <v>0</v>
      </c>
      <c r="K404" s="139" t="s">
        <v>189</v>
      </c>
      <c r="L404" s="33"/>
      <c r="M404" s="144" t="s">
        <v>1</v>
      </c>
      <c r="N404" s="145" t="s">
        <v>52</v>
      </c>
      <c r="P404" s="146">
        <f>O404*H404</f>
        <v>0</v>
      </c>
      <c r="Q404" s="146">
        <v>0</v>
      </c>
      <c r="R404" s="146">
        <f>Q404*H404</f>
        <v>0</v>
      </c>
      <c r="S404" s="146">
        <v>0</v>
      </c>
      <c r="T404" s="147">
        <f>S404*H404</f>
        <v>0</v>
      </c>
      <c r="AR404" s="148" t="s">
        <v>190</v>
      </c>
      <c r="AT404" s="148" t="s">
        <v>185</v>
      </c>
      <c r="AU404" s="148" t="s">
        <v>96</v>
      </c>
      <c r="AY404" s="17" t="s">
        <v>183</v>
      </c>
      <c r="BE404" s="149">
        <f>IF(N404="základní",J404,0)</f>
        <v>0</v>
      </c>
      <c r="BF404" s="149">
        <f>IF(N404="snížená",J404,0)</f>
        <v>0</v>
      </c>
      <c r="BG404" s="149">
        <f>IF(N404="zákl. přenesená",J404,0)</f>
        <v>0</v>
      </c>
      <c r="BH404" s="149">
        <f>IF(N404="sníž. přenesená",J404,0)</f>
        <v>0</v>
      </c>
      <c r="BI404" s="149">
        <f>IF(N404="nulová",J404,0)</f>
        <v>0</v>
      </c>
      <c r="BJ404" s="17" t="s">
        <v>94</v>
      </c>
      <c r="BK404" s="149">
        <f>ROUND(I404*H404,2)</f>
        <v>0</v>
      </c>
      <c r="BL404" s="17" t="s">
        <v>190</v>
      </c>
      <c r="BM404" s="148" t="s">
        <v>1433</v>
      </c>
    </row>
    <row r="405" spans="2:65" s="12" customFormat="1" ht="11.25">
      <c r="B405" s="150"/>
      <c r="D405" s="151" t="s">
        <v>192</v>
      </c>
      <c r="E405" s="152" t="s">
        <v>1</v>
      </c>
      <c r="F405" s="153" t="s">
        <v>1147</v>
      </c>
      <c r="H405" s="154">
        <v>1.81</v>
      </c>
      <c r="I405" s="155"/>
      <c r="L405" s="150"/>
      <c r="M405" s="156"/>
      <c r="T405" s="157"/>
      <c r="AT405" s="152" t="s">
        <v>192</v>
      </c>
      <c r="AU405" s="152" t="s">
        <v>96</v>
      </c>
      <c r="AV405" s="12" t="s">
        <v>96</v>
      </c>
      <c r="AW405" s="12" t="s">
        <v>42</v>
      </c>
      <c r="AX405" s="12" t="s">
        <v>94</v>
      </c>
      <c r="AY405" s="152" t="s">
        <v>183</v>
      </c>
    </row>
    <row r="406" spans="2:65" s="1" customFormat="1" ht="16.5" customHeight="1">
      <c r="B406" s="33"/>
      <c r="C406" s="137" t="s">
        <v>423</v>
      </c>
      <c r="D406" s="137" t="s">
        <v>185</v>
      </c>
      <c r="E406" s="138" t="s">
        <v>1088</v>
      </c>
      <c r="F406" s="139" t="s">
        <v>1089</v>
      </c>
      <c r="G406" s="140" t="s">
        <v>488</v>
      </c>
      <c r="H406" s="141">
        <v>25.34</v>
      </c>
      <c r="I406" s="142"/>
      <c r="J406" s="143">
        <f>ROUND(I406*H406,2)</f>
        <v>0</v>
      </c>
      <c r="K406" s="139" t="s">
        <v>189</v>
      </c>
      <c r="L406" s="33"/>
      <c r="M406" s="144" t="s">
        <v>1</v>
      </c>
      <c r="N406" s="145" t="s">
        <v>52</v>
      </c>
      <c r="P406" s="146">
        <f>O406*H406</f>
        <v>0</v>
      </c>
      <c r="Q406" s="146">
        <v>0</v>
      </c>
      <c r="R406" s="146">
        <f>Q406*H406</f>
        <v>0</v>
      </c>
      <c r="S406" s="146">
        <v>0</v>
      </c>
      <c r="T406" s="147">
        <f>S406*H406</f>
        <v>0</v>
      </c>
      <c r="AR406" s="148" t="s">
        <v>190</v>
      </c>
      <c r="AT406" s="148" t="s">
        <v>185</v>
      </c>
      <c r="AU406" s="148" t="s">
        <v>96</v>
      </c>
      <c r="AY406" s="17" t="s">
        <v>183</v>
      </c>
      <c r="BE406" s="149">
        <f>IF(N406="základní",J406,0)</f>
        <v>0</v>
      </c>
      <c r="BF406" s="149">
        <f>IF(N406="snížená",J406,0)</f>
        <v>0</v>
      </c>
      <c r="BG406" s="149">
        <f>IF(N406="zákl. přenesená",J406,0)</f>
        <v>0</v>
      </c>
      <c r="BH406" s="149">
        <f>IF(N406="sníž. přenesená",J406,0)</f>
        <v>0</v>
      </c>
      <c r="BI406" s="149">
        <f>IF(N406="nulová",J406,0)</f>
        <v>0</v>
      </c>
      <c r="BJ406" s="17" t="s">
        <v>94</v>
      </c>
      <c r="BK406" s="149">
        <f>ROUND(I406*H406,2)</f>
        <v>0</v>
      </c>
      <c r="BL406" s="17" t="s">
        <v>190</v>
      </c>
      <c r="BM406" s="148" t="s">
        <v>1434</v>
      </c>
    </row>
    <row r="407" spans="2:65" s="13" customFormat="1" ht="11.25">
      <c r="B407" s="158"/>
      <c r="D407" s="151" t="s">
        <v>192</v>
      </c>
      <c r="E407" s="159" t="s">
        <v>1</v>
      </c>
      <c r="F407" s="160" t="s">
        <v>1435</v>
      </c>
      <c r="H407" s="159" t="s">
        <v>1</v>
      </c>
      <c r="I407" s="161"/>
      <c r="L407" s="158"/>
      <c r="M407" s="162"/>
      <c r="T407" s="163"/>
      <c r="AT407" s="159" t="s">
        <v>192</v>
      </c>
      <c r="AU407" s="159" t="s">
        <v>96</v>
      </c>
      <c r="AV407" s="13" t="s">
        <v>94</v>
      </c>
      <c r="AW407" s="13" t="s">
        <v>42</v>
      </c>
      <c r="AX407" s="13" t="s">
        <v>87</v>
      </c>
      <c r="AY407" s="159" t="s">
        <v>183</v>
      </c>
    </row>
    <row r="408" spans="2:65" s="12" customFormat="1" ht="11.25">
      <c r="B408" s="150"/>
      <c r="D408" s="151" t="s">
        <v>192</v>
      </c>
      <c r="E408" s="152" t="s">
        <v>1</v>
      </c>
      <c r="F408" s="153" t="s">
        <v>1436</v>
      </c>
      <c r="H408" s="154">
        <v>25.34</v>
      </c>
      <c r="I408" s="155"/>
      <c r="L408" s="150"/>
      <c r="M408" s="156"/>
      <c r="T408" s="157"/>
      <c r="AT408" s="152" t="s">
        <v>192</v>
      </c>
      <c r="AU408" s="152" t="s">
        <v>96</v>
      </c>
      <c r="AV408" s="12" t="s">
        <v>96</v>
      </c>
      <c r="AW408" s="12" t="s">
        <v>42</v>
      </c>
      <c r="AX408" s="12" t="s">
        <v>94</v>
      </c>
      <c r="AY408" s="152" t="s">
        <v>183</v>
      </c>
    </row>
    <row r="409" spans="2:65" s="1" customFormat="1" ht="16.5" customHeight="1">
      <c r="B409" s="33"/>
      <c r="C409" s="137" t="s">
        <v>428</v>
      </c>
      <c r="D409" s="137" t="s">
        <v>185</v>
      </c>
      <c r="E409" s="138" t="s">
        <v>1094</v>
      </c>
      <c r="F409" s="139" t="s">
        <v>1095</v>
      </c>
      <c r="G409" s="140" t="s">
        <v>488</v>
      </c>
      <c r="H409" s="141">
        <v>0.43099999999999999</v>
      </c>
      <c r="I409" s="142"/>
      <c r="J409" s="143">
        <f>ROUND(I409*H409,2)</f>
        <v>0</v>
      </c>
      <c r="K409" s="139" t="s">
        <v>189</v>
      </c>
      <c r="L409" s="33"/>
      <c r="M409" s="144" t="s">
        <v>1</v>
      </c>
      <c r="N409" s="145" t="s">
        <v>52</v>
      </c>
      <c r="P409" s="146">
        <f>O409*H409</f>
        <v>0</v>
      </c>
      <c r="Q409" s="146">
        <v>0</v>
      </c>
      <c r="R409" s="146">
        <f>Q409*H409</f>
        <v>0</v>
      </c>
      <c r="S409" s="146">
        <v>0</v>
      </c>
      <c r="T409" s="147">
        <f>S409*H409</f>
        <v>0</v>
      </c>
      <c r="AR409" s="148" t="s">
        <v>190</v>
      </c>
      <c r="AT409" s="148" t="s">
        <v>185</v>
      </c>
      <c r="AU409" s="148" t="s">
        <v>96</v>
      </c>
      <c r="AY409" s="17" t="s">
        <v>183</v>
      </c>
      <c r="BE409" s="149">
        <f>IF(N409="základní",J409,0)</f>
        <v>0</v>
      </c>
      <c r="BF409" s="149">
        <f>IF(N409="snížená",J409,0)</f>
        <v>0</v>
      </c>
      <c r="BG409" s="149">
        <f>IF(N409="zákl. přenesená",J409,0)</f>
        <v>0</v>
      </c>
      <c r="BH409" s="149">
        <f>IF(N409="sníž. přenesená",J409,0)</f>
        <v>0</v>
      </c>
      <c r="BI409" s="149">
        <f>IF(N409="nulová",J409,0)</f>
        <v>0</v>
      </c>
      <c r="BJ409" s="17" t="s">
        <v>94</v>
      </c>
      <c r="BK409" s="149">
        <f>ROUND(I409*H409,2)</f>
        <v>0</v>
      </c>
      <c r="BL409" s="17" t="s">
        <v>190</v>
      </c>
      <c r="BM409" s="148" t="s">
        <v>1437</v>
      </c>
    </row>
    <row r="410" spans="2:65" s="12" customFormat="1" ht="11.25">
      <c r="B410" s="150"/>
      <c r="D410" s="151" t="s">
        <v>192</v>
      </c>
      <c r="E410" s="152" t="s">
        <v>1</v>
      </c>
      <c r="F410" s="153" t="s">
        <v>1149</v>
      </c>
      <c r="H410" s="154">
        <v>0.183</v>
      </c>
      <c r="I410" s="155"/>
      <c r="L410" s="150"/>
      <c r="M410" s="156"/>
      <c r="T410" s="157"/>
      <c r="AT410" s="152" t="s">
        <v>192</v>
      </c>
      <c r="AU410" s="152" t="s">
        <v>96</v>
      </c>
      <c r="AV410" s="12" t="s">
        <v>96</v>
      </c>
      <c r="AW410" s="12" t="s">
        <v>42</v>
      </c>
      <c r="AX410" s="12" t="s">
        <v>87</v>
      </c>
      <c r="AY410" s="152" t="s">
        <v>183</v>
      </c>
    </row>
    <row r="411" spans="2:65" s="12" customFormat="1" ht="11.25">
      <c r="B411" s="150"/>
      <c r="D411" s="151" t="s">
        <v>192</v>
      </c>
      <c r="E411" s="152" t="s">
        <v>1</v>
      </c>
      <c r="F411" s="153" t="s">
        <v>1151</v>
      </c>
      <c r="H411" s="154">
        <v>3.3000000000000002E-2</v>
      </c>
      <c r="I411" s="155"/>
      <c r="L411" s="150"/>
      <c r="M411" s="156"/>
      <c r="T411" s="157"/>
      <c r="AT411" s="152" t="s">
        <v>192</v>
      </c>
      <c r="AU411" s="152" t="s">
        <v>96</v>
      </c>
      <c r="AV411" s="12" t="s">
        <v>96</v>
      </c>
      <c r="AW411" s="12" t="s">
        <v>42</v>
      </c>
      <c r="AX411" s="12" t="s">
        <v>87</v>
      </c>
      <c r="AY411" s="152" t="s">
        <v>183</v>
      </c>
    </row>
    <row r="412" spans="2:65" s="12" customFormat="1" ht="11.25">
      <c r="B412" s="150"/>
      <c r="D412" s="151" t="s">
        <v>192</v>
      </c>
      <c r="E412" s="152" t="s">
        <v>1</v>
      </c>
      <c r="F412" s="153" t="s">
        <v>1154</v>
      </c>
      <c r="H412" s="154">
        <v>0.215</v>
      </c>
      <c r="I412" s="155"/>
      <c r="L412" s="150"/>
      <c r="M412" s="156"/>
      <c r="T412" s="157"/>
      <c r="AT412" s="152" t="s">
        <v>192</v>
      </c>
      <c r="AU412" s="152" t="s">
        <v>96</v>
      </c>
      <c r="AV412" s="12" t="s">
        <v>96</v>
      </c>
      <c r="AW412" s="12" t="s">
        <v>42</v>
      </c>
      <c r="AX412" s="12" t="s">
        <v>87</v>
      </c>
      <c r="AY412" s="152" t="s">
        <v>183</v>
      </c>
    </row>
    <row r="413" spans="2:65" s="15" customFormat="1" ht="11.25">
      <c r="B413" s="190"/>
      <c r="D413" s="151" t="s">
        <v>192</v>
      </c>
      <c r="E413" s="191" t="s">
        <v>1</v>
      </c>
      <c r="F413" s="192" t="s">
        <v>636</v>
      </c>
      <c r="H413" s="193">
        <v>0.43099999999999999</v>
      </c>
      <c r="I413" s="194"/>
      <c r="L413" s="190"/>
      <c r="M413" s="195"/>
      <c r="T413" s="196"/>
      <c r="AT413" s="191" t="s">
        <v>192</v>
      </c>
      <c r="AU413" s="191" t="s">
        <v>96</v>
      </c>
      <c r="AV413" s="15" t="s">
        <v>190</v>
      </c>
      <c r="AW413" s="15" t="s">
        <v>42</v>
      </c>
      <c r="AX413" s="15" t="s">
        <v>94</v>
      </c>
      <c r="AY413" s="191" t="s">
        <v>183</v>
      </c>
    </row>
    <row r="414" spans="2:65" s="1" customFormat="1" ht="16.5" customHeight="1">
      <c r="B414" s="33"/>
      <c r="C414" s="137" t="s">
        <v>433</v>
      </c>
      <c r="D414" s="137" t="s">
        <v>185</v>
      </c>
      <c r="E414" s="138" t="s">
        <v>1102</v>
      </c>
      <c r="F414" s="139" t="s">
        <v>1103</v>
      </c>
      <c r="G414" s="140" t="s">
        <v>488</v>
      </c>
      <c r="H414" s="141">
        <v>5.8689999999999998</v>
      </c>
      <c r="I414" s="142"/>
      <c r="J414" s="143">
        <f>ROUND(I414*H414,2)</f>
        <v>0</v>
      </c>
      <c r="K414" s="139" t="s">
        <v>189</v>
      </c>
      <c r="L414" s="33"/>
      <c r="M414" s="144" t="s">
        <v>1</v>
      </c>
      <c r="N414" s="145" t="s">
        <v>52</v>
      </c>
      <c r="P414" s="146">
        <f>O414*H414</f>
        <v>0</v>
      </c>
      <c r="Q414" s="146">
        <v>0</v>
      </c>
      <c r="R414" s="146">
        <f>Q414*H414</f>
        <v>0</v>
      </c>
      <c r="S414" s="146">
        <v>0</v>
      </c>
      <c r="T414" s="147">
        <f>S414*H414</f>
        <v>0</v>
      </c>
      <c r="AR414" s="148" t="s">
        <v>190</v>
      </c>
      <c r="AT414" s="148" t="s">
        <v>185</v>
      </c>
      <c r="AU414" s="148" t="s">
        <v>96</v>
      </c>
      <c r="AY414" s="17" t="s">
        <v>183</v>
      </c>
      <c r="BE414" s="149">
        <f>IF(N414="základní",J414,0)</f>
        <v>0</v>
      </c>
      <c r="BF414" s="149">
        <f>IF(N414="snížená",J414,0)</f>
        <v>0</v>
      </c>
      <c r="BG414" s="149">
        <f>IF(N414="zákl. přenesená",J414,0)</f>
        <v>0</v>
      </c>
      <c r="BH414" s="149">
        <f>IF(N414="sníž. přenesená",J414,0)</f>
        <v>0</v>
      </c>
      <c r="BI414" s="149">
        <f>IF(N414="nulová",J414,0)</f>
        <v>0</v>
      </c>
      <c r="BJ414" s="17" t="s">
        <v>94</v>
      </c>
      <c r="BK414" s="149">
        <f>ROUND(I414*H414,2)</f>
        <v>0</v>
      </c>
      <c r="BL414" s="17" t="s">
        <v>190</v>
      </c>
      <c r="BM414" s="148" t="s">
        <v>1438</v>
      </c>
    </row>
    <row r="415" spans="2:65" s="13" customFormat="1" ht="11.25">
      <c r="B415" s="158"/>
      <c r="D415" s="151" t="s">
        <v>192</v>
      </c>
      <c r="E415" s="159" t="s">
        <v>1</v>
      </c>
      <c r="F415" s="160" t="s">
        <v>1439</v>
      </c>
      <c r="H415" s="159" t="s">
        <v>1</v>
      </c>
      <c r="I415" s="161"/>
      <c r="L415" s="158"/>
      <c r="M415" s="162"/>
      <c r="T415" s="163"/>
      <c r="AT415" s="159" t="s">
        <v>192</v>
      </c>
      <c r="AU415" s="159" t="s">
        <v>96</v>
      </c>
      <c r="AV415" s="13" t="s">
        <v>94</v>
      </c>
      <c r="AW415" s="13" t="s">
        <v>42</v>
      </c>
      <c r="AX415" s="13" t="s">
        <v>87</v>
      </c>
      <c r="AY415" s="159" t="s">
        <v>183</v>
      </c>
    </row>
    <row r="416" spans="2:65" s="12" customFormat="1" ht="11.25">
      <c r="B416" s="150"/>
      <c r="D416" s="151" t="s">
        <v>192</v>
      </c>
      <c r="E416" s="152" t="s">
        <v>1</v>
      </c>
      <c r="F416" s="153" t="s">
        <v>1440</v>
      </c>
      <c r="H416" s="154">
        <v>3.01</v>
      </c>
      <c r="I416" s="155"/>
      <c r="L416" s="150"/>
      <c r="M416" s="156"/>
      <c r="T416" s="157"/>
      <c r="AT416" s="152" t="s">
        <v>192</v>
      </c>
      <c r="AU416" s="152" t="s">
        <v>96</v>
      </c>
      <c r="AV416" s="12" t="s">
        <v>96</v>
      </c>
      <c r="AW416" s="12" t="s">
        <v>42</v>
      </c>
      <c r="AX416" s="12" t="s">
        <v>87</v>
      </c>
      <c r="AY416" s="152" t="s">
        <v>183</v>
      </c>
    </row>
    <row r="417" spans="2:65" s="12" customFormat="1" ht="11.25">
      <c r="B417" s="150"/>
      <c r="D417" s="151" t="s">
        <v>192</v>
      </c>
      <c r="E417" s="152" t="s">
        <v>1</v>
      </c>
      <c r="F417" s="153" t="s">
        <v>1441</v>
      </c>
      <c r="H417" s="154">
        <v>2.5619999999999998</v>
      </c>
      <c r="I417" s="155"/>
      <c r="L417" s="150"/>
      <c r="M417" s="156"/>
      <c r="T417" s="157"/>
      <c r="AT417" s="152" t="s">
        <v>192</v>
      </c>
      <c r="AU417" s="152" t="s">
        <v>96</v>
      </c>
      <c r="AV417" s="12" t="s">
        <v>96</v>
      </c>
      <c r="AW417" s="12" t="s">
        <v>42</v>
      </c>
      <c r="AX417" s="12" t="s">
        <v>87</v>
      </c>
      <c r="AY417" s="152" t="s">
        <v>183</v>
      </c>
    </row>
    <row r="418" spans="2:65" s="12" customFormat="1" ht="11.25">
      <c r="B418" s="150"/>
      <c r="D418" s="151" t="s">
        <v>192</v>
      </c>
      <c r="E418" s="152" t="s">
        <v>1</v>
      </c>
      <c r="F418" s="153" t="s">
        <v>1442</v>
      </c>
      <c r="H418" s="154">
        <v>0.29699999999999999</v>
      </c>
      <c r="I418" s="155"/>
      <c r="L418" s="150"/>
      <c r="M418" s="156"/>
      <c r="T418" s="157"/>
      <c r="AT418" s="152" t="s">
        <v>192</v>
      </c>
      <c r="AU418" s="152" t="s">
        <v>96</v>
      </c>
      <c r="AV418" s="12" t="s">
        <v>96</v>
      </c>
      <c r="AW418" s="12" t="s">
        <v>42</v>
      </c>
      <c r="AX418" s="12" t="s">
        <v>87</v>
      </c>
      <c r="AY418" s="152" t="s">
        <v>183</v>
      </c>
    </row>
    <row r="419" spans="2:65" s="15" customFormat="1" ht="11.25">
      <c r="B419" s="190"/>
      <c r="D419" s="151" t="s">
        <v>192</v>
      </c>
      <c r="E419" s="191" t="s">
        <v>1</v>
      </c>
      <c r="F419" s="192" t="s">
        <v>636</v>
      </c>
      <c r="H419" s="193">
        <v>5.8689999999999998</v>
      </c>
      <c r="I419" s="194"/>
      <c r="L419" s="190"/>
      <c r="M419" s="195"/>
      <c r="T419" s="196"/>
      <c r="AT419" s="191" t="s">
        <v>192</v>
      </c>
      <c r="AU419" s="191" t="s">
        <v>96</v>
      </c>
      <c r="AV419" s="15" t="s">
        <v>190</v>
      </c>
      <c r="AW419" s="15" t="s">
        <v>42</v>
      </c>
      <c r="AX419" s="15" t="s">
        <v>94</v>
      </c>
      <c r="AY419" s="191" t="s">
        <v>183</v>
      </c>
    </row>
    <row r="420" spans="2:65" s="1" customFormat="1" ht="16.5" customHeight="1">
      <c r="B420" s="33"/>
      <c r="C420" s="137" t="s">
        <v>438</v>
      </c>
      <c r="D420" s="137" t="s">
        <v>185</v>
      </c>
      <c r="E420" s="138" t="s">
        <v>1443</v>
      </c>
      <c r="F420" s="139" t="s">
        <v>1444</v>
      </c>
      <c r="G420" s="140" t="s">
        <v>488</v>
      </c>
      <c r="H420" s="141">
        <v>0.43099999999999999</v>
      </c>
      <c r="I420" s="142"/>
      <c r="J420" s="143">
        <f>ROUND(I420*H420,2)</f>
        <v>0</v>
      </c>
      <c r="K420" s="139" t="s">
        <v>705</v>
      </c>
      <c r="L420" s="33"/>
      <c r="M420" s="144" t="s">
        <v>1</v>
      </c>
      <c r="N420" s="145" t="s">
        <v>52</v>
      </c>
      <c r="P420" s="146">
        <f>O420*H420</f>
        <v>0</v>
      </c>
      <c r="Q420" s="146">
        <v>0</v>
      </c>
      <c r="R420" s="146">
        <f>Q420*H420</f>
        <v>0</v>
      </c>
      <c r="S420" s="146">
        <v>0</v>
      </c>
      <c r="T420" s="147">
        <f>S420*H420</f>
        <v>0</v>
      </c>
      <c r="AR420" s="148" t="s">
        <v>190</v>
      </c>
      <c r="AT420" s="148" t="s">
        <v>185</v>
      </c>
      <c r="AU420" s="148" t="s">
        <v>96</v>
      </c>
      <c r="AY420" s="17" t="s">
        <v>183</v>
      </c>
      <c r="BE420" s="149">
        <f>IF(N420="základní",J420,0)</f>
        <v>0</v>
      </c>
      <c r="BF420" s="149">
        <f>IF(N420="snížená",J420,0)</f>
        <v>0</v>
      </c>
      <c r="BG420" s="149">
        <f>IF(N420="zákl. přenesená",J420,0)</f>
        <v>0</v>
      </c>
      <c r="BH420" s="149">
        <f>IF(N420="sníž. přenesená",J420,0)</f>
        <v>0</v>
      </c>
      <c r="BI420" s="149">
        <f>IF(N420="nulová",J420,0)</f>
        <v>0</v>
      </c>
      <c r="BJ420" s="17" t="s">
        <v>94</v>
      </c>
      <c r="BK420" s="149">
        <f>ROUND(I420*H420,2)</f>
        <v>0</v>
      </c>
      <c r="BL420" s="17" t="s">
        <v>190</v>
      </c>
      <c r="BM420" s="148" t="s">
        <v>1445</v>
      </c>
    </row>
    <row r="421" spans="2:65" s="12" customFormat="1" ht="11.25">
      <c r="B421" s="150"/>
      <c r="D421" s="151" t="s">
        <v>192</v>
      </c>
      <c r="E421" s="152" t="s">
        <v>1</v>
      </c>
      <c r="F421" s="153" t="s">
        <v>1149</v>
      </c>
      <c r="H421" s="154">
        <v>0.183</v>
      </c>
      <c r="I421" s="155"/>
      <c r="L421" s="150"/>
      <c r="M421" s="156"/>
      <c r="T421" s="157"/>
      <c r="AT421" s="152" t="s">
        <v>192</v>
      </c>
      <c r="AU421" s="152" t="s">
        <v>96</v>
      </c>
      <c r="AV421" s="12" t="s">
        <v>96</v>
      </c>
      <c r="AW421" s="12" t="s">
        <v>42</v>
      </c>
      <c r="AX421" s="12" t="s">
        <v>87</v>
      </c>
      <c r="AY421" s="152" t="s">
        <v>183</v>
      </c>
    </row>
    <row r="422" spans="2:65" s="12" customFormat="1" ht="11.25">
      <c r="B422" s="150"/>
      <c r="D422" s="151" t="s">
        <v>192</v>
      </c>
      <c r="E422" s="152" t="s">
        <v>1</v>
      </c>
      <c r="F422" s="153" t="s">
        <v>1151</v>
      </c>
      <c r="H422" s="154">
        <v>3.3000000000000002E-2</v>
      </c>
      <c r="I422" s="155"/>
      <c r="L422" s="150"/>
      <c r="M422" s="156"/>
      <c r="T422" s="157"/>
      <c r="AT422" s="152" t="s">
        <v>192</v>
      </c>
      <c r="AU422" s="152" t="s">
        <v>96</v>
      </c>
      <c r="AV422" s="12" t="s">
        <v>96</v>
      </c>
      <c r="AW422" s="12" t="s">
        <v>42</v>
      </c>
      <c r="AX422" s="12" t="s">
        <v>87</v>
      </c>
      <c r="AY422" s="152" t="s">
        <v>183</v>
      </c>
    </row>
    <row r="423" spans="2:65" s="12" customFormat="1" ht="11.25">
      <c r="B423" s="150"/>
      <c r="D423" s="151" t="s">
        <v>192</v>
      </c>
      <c r="E423" s="152" t="s">
        <v>1</v>
      </c>
      <c r="F423" s="153" t="s">
        <v>1154</v>
      </c>
      <c r="H423" s="154">
        <v>0.215</v>
      </c>
      <c r="I423" s="155"/>
      <c r="L423" s="150"/>
      <c r="M423" s="156"/>
      <c r="T423" s="157"/>
      <c r="AT423" s="152" t="s">
        <v>192</v>
      </c>
      <c r="AU423" s="152" t="s">
        <v>96</v>
      </c>
      <c r="AV423" s="12" t="s">
        <v>96</v>
      </c>
      <c r="AW423" s="12" t="s">
        <v>42</v>
      </c>
      <c r="AX423" s="12" t="s">
        <v>87</v>
      </c>
      <c r="AY423" s="152" t="s">
        <v>183</v>
      </c>
    </row>
    <row r="424" spans="2:65" s="15" customFormat="1" ht="11.25">
      <c r="B424" s="190"/>
      <c r="D424" s="151" t="s">
        <v>192</v>
      </c>
      <c r="E424" s="191" t="s">
        <v>1</v>
      </c>
      <c r="F424" s="192" t="s">
        <v>636</v>
      </c>
      <c r="H424" s="193">
        <v>0.43099999999999999</v>
      </c>
      <c r="I424" s="194"/>
      <c r="L424" s="190"/>
      <c r="M424" s="195"/>
      <c r="T424" s="196"/>
      <c r="AT424" s="191" t="s">
        <v>192</v>
      </c>
      <c r="AU424" s="191" t="s">
        <v>96</v>
      </c>
      <c r="AV424" s="15" t="s">
        <v>190</v>
      </c>
      <c r="AW424" s="15" t="s">
        <v>42</v>
      </c>
      <c r="AX424" s="15" t="s">
        <v>94</v>
      </c>
      <c r="AY424" s="191" t="s">
        <v>183</v>
      </c>
    </row>
    <row r="425" spans="2:65" s="1" customFormat="1" ht="16.5" customHeight="1">
      <c r="B425" s="33"/>
      <c r="C425" s="137" t="s">
        <v>442</v>
      </c>
      <c r="D425" s="137" t="s">
        <v>185</v>
      </c>
      <c r="E425" s="138" t="s">
        <v>1446</v>
      </c>
      <c r="F425" s="139" t="s">
        <v>1447</v>
      </c>
      <c r="G425" s="140" t="s">
        <v>488</v>
      </c>
      <c r="H425" s="141">
        <v>1.81</v>
      </c>
      <c r="I425" s="142"/>
      <c r="J425" s="143">
        <f>ROUND(I425*H425,2)</f>
        <v>0</v>
      </c>
      <c r="K425" s="139" t="s">
        <v>189</v>
      </c>
      <c r="L425" s="33"/>
      <c r="M425" s="144" t="s">
        <v>1</v>
      </c>
      <c r="N425" s="145" t="s">
        <v>52</v>
      </c>
      <c r="P425" s="146">
        <f>O425*H425</f>
        <v>0</v>
      </c>
      <c r="Q425" s="146">
        <v>0</v>
      </c>
      <c r="R425" s="146">
        <f>Q425*H425</f>
        <v>0</v>
      </c>
      <c r="S425" s="146">
        <v>0</v>
      </c>
      <c r="T425" s="147">
        <f>S425*H425</f>
        <v>0</v>
      </c>
      <c r="AR425" s="148" t="s">
        <v>190</v>
      </c>
      <c r="AT425" s="148" t="s">
        <v>185</v>
      </c>
      <c r="AU425" s="148" t="s">
        <v>96</v>
      </c>
      <c r="AY425" s="17" t="s">
        <v>183</v>
      </c>
      <c r="BE425" s="149">
        <f>IF(N425="základní",J425,0)</f>
        <v>0</v>
      </c>
      <c r="BF425" s="149">
        <f>IF(N425="snížená",J425,0)</f>
        <v>0</v>
      </c>
      <c r="BG425" s="149">
        <f>IF(N425="zákl. přenesená",J425,0)</f>
        <v>0</v>
      </c>
      <c r="BH425" s="149">
        <f>IF(N425="sníž. přenesená",J425,0)</f>
        <v>0</v>
      </c>
      <c r="BI425" s="149">
        <f>IF(N425="nulová",J425,0)</f>
        <v>0</v>
      </c>
      <c r="BJ425" s="17" t="s">
        <v>94</v>
      </c>
      <c r="BK425" s="149">
        <f>ROUND(I425*H425,2)</f>
        <v>0</v>
      </c>
      <c r="BL425" s="17" t="s">
        <v>190</v>
      </c>
      <c r="BM425" s="148" t="s">
        <v>1448</v>
      </c>
    </row>
    <row r="426" spans="2:65" s="12" customFormat="1" ht="11.25">
      <c r="B426" s="150"/>
      <c r="D426" s="151" t="s">
        <v>192</v>
      </c>
      <c r="E426" s="152" t="s">
        <v>1</v>
      </c>
      <c r="F426" s="153" t="s">
        <v>1147</v>
      </c>
      <c r="H426" s="154">
        <v>1.81</v>
      </c>
      <c r="I426" s="155"/>
      <c r="L426" s="150"/>
      <c r="M426" s="156"/>
      <c r="T426" s="157"/>
      <c r="AT426" s="152" t="s">
        <v>192</v>
      </c>
      <c r="AU426" s="152" t="s">
        <v>96</v>
      </c>
      <c r="AV426" s="12" t="s">
        <v>96</v>
      </c>
      <c r="AW426" s="12" t="s">
        <v>42</v>
      </c>
      <c r="AX426" s="12" t="s">
        <v>94</v>
      </c>
      <c r="AY426" s="152" t="s">
        <v>183</v>
      </c>
    </row>
    <row r="427" spans="2:65" s="1" customFormat="1" ht="24.2" customHeight="1">
      <c r="B427" s="33"/>
      <c r="C427" s="137" t="s">
        <v>447</v>
      </c>
      <c r="D427" s="137" t="s">
        <v>185</v>
      </c>
      <c r="E427" s="138" t="s">
        <v>1449</v>
      </c>
      <c r="F427" s="139" t="s">
        <v>1450</v>
      </c>
      <c r="G427" s="140" t="s">
        <v>488</v>
      </c>
      <c r="H427" s="141">
        <v>0.215</v>
      </c>
      <c r="I427" s="142"/>
      <c r="J427" s="143">
        <f>ROUND(I427*H427,2)</f>
        <v>0</v>
      </c>
      <c r="K427" s="139" t="s">
        <v>705</v>
      </c>
      <c r="L427" s="33"/>
      <c r="M427" s="144" t="s">
        <v>1</v>
      </c>
      <c r="N427" s="145" t="s">
        <v>52</v>
      </c>
      <c r="P427" s="146">
        <f>O427*H427</f>
        <v>0</v>
      </c>
      <c r="Q427" s="146">
        <v>0</v>
      </c>
      <c r="R427" s="146">
        <f>Q427*H427</f>
        <v>0</v>
      </c>
      <c r="S427" s="146">
        <v>0</v>
      </c>
      <c r="T427" s="147">
        <f>S427*H427</f>
        <v>0</v>
      </c>
      <c r="AR427" s="148" t="s">
        <v>190</v>
      </c>
      <c r="AT427" s="148" t="s">
        <v>185</v>
      </c>
      <c r="AU427" s="148" t="s">
        <v>96</v>
      </c>
      <c r="AY427" s="17" t="s">
        <v>183</v>
      </c>
      <c r="BE427" s="149">
        <f>IF(N427="základní",J427,0)</f>
        <v>0</v>
      </c>
      <c r="BF427" s="149">
        <f>IF(N427="snížená",J427,0)</f>
        <v>0</v>
      </c>
      <c r="BG427" s="149">
        <f>IF(N427="zákl. přenesená",J427,0)</f>
        <v>0</v>
      </c>
      <c r="BH427" s="149">
        <f>IF(N427="sníž. přenesená",J427,0)</f>
        <v>0</v>
      </c>
      <c r="BI427" s="149">
        <f>IF(N427="nulová",J427,0)</f>
        <v>0</v>
      </c>
      <c r="BJ427" s="17" t="s">
        <v>94</v>
      </c>
      <c r="BK427" s="149">
        <f>ROUND(I427*H427,2)</f>
        <v>0</v>
      </c>
      <c r="BL427" s="17" t="s">
        <v>190</v>
      </c>
      <c r="BM427" s="148" t="s">
        <v>1451</v>
      </c>
    </row>
    <row r="428" spans="2:65" s="12" customFormat="1" ht="11.25">
      <c r="B428" s="150"/>
      <c r="D428" s="151" t="s">
        <v>192</v>
      </c>
      <c r="E428" s="152" t="s">
        <v>1</v>
      </c>
      <c r="F428" s="153" t="s">
        <v>1452</v>
      </c>
      <c r="H428" s="154">
        <v>2.556</v>
      </c>
      <c r="I428" s="155"/>
      <c r="L428" s="150"/>
      <c r="M428" s="156"/>
      <c r="T428" s="157"/>
      <c r="AT428" s="152" t="s">
        <v>192</v>
      </c>
      <c r="AU428" s="152" t="s">
        <v>96</v>
      </c>
      <c r="AV428" s="12" t="s">
        <v>96</v>
      </c>
      <c r="AW428" s="12" t="s">
        <v>42</v>
      </c>
      <c r="AX428" s="12" t="s">
        <v>87</v>
      </c>
      <c r="AY428" s="152" t="s">
        <v>183</v>
      </c>
    </row>
    <row r="429" spans="2:65" s="14" customFormat="1" ht="11.25">
      <c r="B429" s="164"/>
      <c r="D429" s="151" t="s">
        <v>192</v>
      </c>
      <c r="E429" s="165" t="s">
        <v>1</v>
      </c>
      <c r="F429" s="166" t="s">
        <v>202</v>
      </c>
      <c r="H429" s="167">
        <v>2.556</v>
      </c>
      <c r="I429" s="168"/>
      <c r="L429" s="164"/>
      <c r="M429" s="169"/>
      <c r="T429" s="170"/>
      <c r="AT429" s="165" t="s">
        <v>192</v>
      </c>
      <c r="AU429" s="165" t="s">
        <v>96</v>
      </c>
      <c r="AV429" s="14" t="s">
        <v>203</v>
      </c>
      <c r="AW429" s="14" t="s">
        <v>42</v>
      </c>
      <c r="AX429" s="14" t="s">
        <v>87</v>
      </c>
      <c r="AY429" s="165" t="s">
        <v>183</v>
      </c>
    </row>
    <row r="430" spans="2:65" s="13" customFormat="1" ht="11.25">
      <c r="B430" s="158"/>
      <c r="D430" s="151" t="s">
        <v>192</v>
      </c>
      <c r="E430" s="159" t="s">
        <v>1</v>
      </c>
      <c r="F430" s="160" t="s">
        <v>1453</v>
      </c>
      <c r="H430" s="159" t="s">
        <v>1</v>
      </c>
      <c r="I430" s="161"/>
      <c r="L430" s="158"/>
      <c r="M430" s="162"/>
      <c r="T430" s="163"/>
      <c r="AT430" s="159" t="s">
        <v>192</v>
      </c>
      <c r="AU430" s="159" t="s">
        <v>96</v>
      </c>
      <c r="AV430" s="13" t="s">
        <v>94</v>
      </c>
      <c r="AW430" s="13" t="s">
        <v>42</v>
      </c>
      <c r="AX430" s="13" t="s">
        <v>87</v>
      </c>
      <c r="AY430" s="159" t="s">
        <v>183</v>
      </c>
    </row>
    <row r="431" spans="2:65" s="12" customFormat="1" ht="11.25">
      <c r="B431" s="150"/>
      <c r="D431" s="151" t="s">
        <v>192</v>
      </c>
      <c r="E431" s="152" t="s">
        <v>1</v>
      </c>
      <c r="F431" s="153" t="s">
        <v>1454</v>
      </c>
      <c r="H431" s="154">
        <v>-0.315</v>
      </c>
      <c r="I431" s="155"/>
      <c r="L431" s="150"/>
      <c r="M431" s="156"/>
      <c r="T431" s="157"/>
      <c r="AT431" s="152" t="s">
        <v>192</v>
      </c>
      <c r="AU431" s="152" t="s">
        <v>96</v>
      </c>
      <c r="AV431" s="12" t="s">
        <v>96</v>
      </c>
      <c r="AW431" s="12" t="s">
        <v>42</v>
      </c>
      <c r="AX431" s="12" t="s">
        <v>87</v>
      </c>
      <c r="AY431" s="152" t="s">
        <v>183</v>
      </c>
    </row>
    <row r="432" spans="2:65" s="14" customFormat="1" ht="11.25">
      <c r="B432" s="164"/>
      <c r="D432" s="151" t="s">
        <v>192</v>
      </c>
      <c r="E432" s="165" t="s">
        <v>1</v>
      </c>
      <c r="F432" s="166" t="s">
        <v>202</v>
      </c>
      <c r="H432" s="167">
        <v>-0.315</v>
      </c>
      <c r="I432" s="168"/>
      <c r="L432" s="164"/>
      <c r="M432" s="169"/>
      <c r="T432" s="170"/>
      <c r="AT432" s="165" t="s">
        <v>192</v>
      </c>
      <c r="AU432" s="165" t="s">
        <v>96</v>
      </c>
      <c r="AV432" s="14" t="s">
        <v>203</v>
      </c>
      <c r="AW432" s="14" t="s">
        <v>42</v>
      </c>
      <c r="AX432" s="14" t="s">
        <v>87</v>
      </c>
      <c r="AY432" s="165" t="s">
        <v>183</v>
      </c>
    </row>
    <row r="433" spans="2:65" s="13" customFormat="1" ht="11.25">
      <c r="B433" s="158"/>
      <c r="D433" s="151" t="s">
        <v>192</v>
      </c>
      <c r="E433" s="159" t="s">
        <v>1</v>
      </c>
      <c r="F433" s="160" t="s">
        <v>1455</v>
      </c>
      <c r="H433" s="159" t="s">
        <v>1</v>
      </c>
      <c r="I433" s="161"/>
      <c r="L433" s="158"/>
      <c r="M433" s="162"/>
      <c r="T433" s="163"/>
      <c r="AT433" s="159" t="s">
        <v>192</v>
      </c>
      <c r="AU433" s="159" t="s">
        <v>96</v>
      </c>
      <c r="AV433" s="13" t="s">
        <v>94</v>
      </c>
      <c r="AW433" s="13" t="s">
        <v>42</v>
      </c>
      <c r="AX433" s="13" t="s">
        <v>87</v>
      </c>
      <c r="AY433" s="159" t="s">
        <v>183</v>
      </c>
    </row>
    <row r="434" spans="2:65" s="12" customFormat="1" ht="11.25">
      <c r="B434" s="150"/>
      <c r="D434" s="151" t="s">
        <v>192</v>
      </c>
      <c r="E434" s="152" t="s">
        <v>1</v>
      </c>
      <c r="F434" s="153" t="s">
        <v>1456</v>
      </c>
      <c r="H434" s="154">
        <v>-1.81</v>
      </c>
      <c r="I434" s="155"/>
      <c r="L434" s="150"/>
      <c r="M434" s="156"/>
      <c r="T434" s="157"/>
      <c r="AT434" s="152" t="s">
        <v>192</v>
      </c>
      <c r="AU434" s="152" t="s">
        <v>96</v>
      </c>
      <c r="AV434" s="12" t="s">
        <v>96</v>
      </c>
      <c r="AW434" s="12" t="s">
        <v>42</v>
      </c>
      <c r="AX434" s="12" t="s">
        <v>87</v>
      </c>
      <c r="AY434" s="152" t="s">
        <v>183</v>
      </c>
    </row>
    <row r="435" spans="2:65" s="12" customFormat="1" ht="11.25">
      <c r="B435" s="150"/>
      <c r="D435" s="151" t="s">
        <v>192</v>
      </c>
      <c r="E435" s="152" t="s">
        <v>1</v>
      </c>
      <c r="F435" s="153" t="s">
        <v>1457</v>
      </c>
      <c r="H435" s="154">
        <v>-0.183</v>
      </c>
      <c r="I435" s="155"/>
      <c r="L435" s="150"/>
      <c r="M435" s="156"/>
      <c r="T435" s="157"/>
      <c r="AT435" s="152" t="s">
        <v>192</v>
      </c>
      <c r="AU435" s="152" t="s">
        <v>96</v>
      </c>
      <c r="AV435" s="12" t="s">
        <v>96</v>
      </c>
      <c r="AW435" s="12" t="s">
        <v>42</v>
      </c>
      <c r="AX435" s="12" t="s">
        <v>87</v>
      </c>
      <c r="AY435" s="152" t="s">
        <v>183</v>
      </c>
    </row>
    <row r="436" spans="2:65" s="12" customFormat="1" ht="11.25">
      <c r="B436" s="150"/>
      <c r="D436" s="151" t="s">
        <v>192</v>
      </c>
      <c r="E436" s="152" t="s">
        <v>1</v>
      </c>
      <c r="F436" s="153" t="s">
        <v>1458</v>
      </c>
      <c r="H436" s="154">
        <v>-3.3000000000000002E-2</v>
      </c>
      <c r="I436" s="155"/>
      <c r="L436" s="150"/>
      <c r="M436" s="156"/>
      <c r="T436" s="157"/>
      <c r="AT436" s="152" t="s">
        <v>192</v>
      </c>
      <c r="AU436" s="152" t="s">
        <v>96</v>
      </c>
      <c r="AV436" s="12" t="s">
        <v>96</v>
      </c>
      <c r="AW436" s="12" t="s">
        <v>42</v>
      </c>
      <c r="AX436" s="12" t="s">
        <v>87</v>
      </c>
      <c r="AY436" s="152" t="s">
        <v>183</v>
      </c>
    </row>
    <row r="437" spans="2:65" s="14" customFormat="1" ht="11.25">
      <c r="B437" s="164"/>
      <c r="D437" s="151" t="s">
        <v>192</v>
      </c>
      <c r="E437" s="165" t="s">
        <v>1</v>
      </c>
      <c r="F437" s="166" t="s">
        <v>202</v>
      </c>
      <c r="H437" s="167">
        <v>-2.0259999999999998</v>
      </c>
      <c r="I437" s="168"/>
      <c r="L437" s="164"/>
      <c r="M437" s="169"/>
      <c r="T437" s="170"/>
      <c r="AT437" s="165" t="s">
        <v>192</v>
      </c>
      <c r="AU437" s="165" t="s">
        <v>96</v>
      </c>
      <c r="AV437" s="14" t="s">
        <v>203</v>
      </c>
      <c r="AW437" s="14" t="s">
        <v>42</v>
      </c>
      <c r="AX437" s="14" t="s">
        <v>87</v>
      </c>
      <c r="AY437" s="165" t="s">
        <v>183</v>
      </c>
    </row>
    <row r="438" spans="2:65" s="15" customFormat="1" ht="11.25">
      <c r="B438" s="190"/>
      <c r="D438" s="151" t="s">
        <v>192</v>
      </c>
      <c r="E438" s="191" t="s">
        <v>1154</v>
      </c>
      <c r="F438" s="192" t="s">
        <v>636</v>
      </c>
      <c r="H438" s="193">
        <v>0.215</v>
      </c>
      <c r="I438" s="194"/>
      <c r="L438" s="190"/>
      <c r="M438" s="195"/>
      <c r="T438" s="196"/>
      <c r="AT438" s="191" t="s">
        <v>192</v>
      </c>
      <c r="AU438" s="191" t="s">
        <v>96</v>
      </c>
      <c r="AV438" s="15" t="s">
        <v>190</v>
      </c>
      <c r="AW438" s="15" t="s">
        <v>42</v>
      </c>
      <c r="AX438" s="15" t="s">
        <v>94</v>
      </c>
      <c r="AY438" s="191" t="s">
        <v>183</v>
      </c>
    </row>
    <row r="439" spans="2:65" s="1" customFormat="1" ht="21.75" customHeight="1">
      <c r="B439" s="33"/>
      <c r="C439" s="137" t="s">
        <v>452</v>
      </c>
      <c r="D439" s="137" t="s">
        <v>185</v>
      </c>
      <c r="E439" s="138" t="s">
        <v>1459</v>
      </c>
      <c r="F439" s="139" t="s">
        <v>1460</v>
      </c>
      <c r="G439" s="140" t="s">
        <v>488</v>
      </c>
      <c r="H439" s="141">
        <v>0.183</v>
      </c>
      <c r="I439" s="142"/>
      <c r="J439" s="143">
        <f>ROUND(I439*H439,2)</f>
        <v>0</v>
      </c>
      <c r="K439" s="139" t="s">
        <v>705</v>
      </c>
      <c r="L439" s="33"/>
      <c r="M439" s="144" t="s">
        <v>1</v>
      </c>
      <c r="N439" s="145" t="s">
        <v>52</v>
      </c>
      <c r="P439" s="146">
        <f>O439*H439</f>
        <v>0</v>
      </c>
      <c r="Q439" s="146">
        <v>0</v>
      </c>
      <c r="R439" s="146">
        <f>Q439*H439</f>
        <v>0</v>
      </c>
      <c r="S439" s="146">
        <v>0</v>
      </c>
      <c r="T439" s="147">
        <f>S439*H439</f>
        <v>0</v>
      </c>
      <c r="AR439" s="148" t="s">
        <v>190</v>
      </c>
      <c r="AT439" s="148" t="s">
        <v>185</v>
      </c>
      <c r="AU439" s="148" t="s">
        <v>96</v>
      </c>
      <c r="AY439" s="17" t="s">
        <v>183</v>
      </c>
      <c r="BE439" s="149">
        <f>IF(N439="základní",J439,0)</f>
        <v>0</v>
      </c>
      <c r="BF439" s="149">
        <f>IF(N439="snížená",J439,0)</f>
        <v>0</v>
      </c>
      <c r="BG439" s="149">
        <f>IF(N439="zákl. přenesená",J439,0)</f>
        <v>0</v>
      </c>
      <c r="BH439" s="149">
        <f>IF(N439="sníž. přenesená",J439,0)</f>
        <v>0</v>
      </c>
      <c r="BI439" s="149">
        <f>IF(N439="nulová",J439,0)</f>
        <v>0</v>
      </c>
      <c r="BJ439" s="17" t="s">
        <v>94</v>
      </c>
      <c r="BK439" s="149">
        <f>ROUND(I439*H439,2)</f>
        <v>0</v>
      </c>
      <c r="BL439" s="17" t="s">
        <v>190</v>
      </c>
      <c r="BM439" s="148" t="s">
        <v>1461</v>
      </c>
    </row>
    <row r="440" spans="2:65" s="13" customFormat="1" ht="11.25">
      <c r="B440" s="158"/>
      <c r="D440" s="151" t="s">
        <v>192</v>
      </c>
      <c r="E440" s="159" t="s">
        <v>1</v>
      </c>
      <c r="F440" s="160" t="s">
        <v>1462</v>
      </c>
      <c r="H440" s="159" t="s">
        <v>1</v>
      </c>
      <c r="I440" s="161"/>
      <c r="L440" s="158"/>
      <c r="M440" s="162"/>
      <c r="T440" s="163"/>
      <c r="AT440" s="159" t="s">
        <v>192</v>
      </c>
      <c r="AU440" s="159" t="s">
        <v>96</v>
      </c>
      <c r="AV440" s="13" t="s">
        <v>94</v>
      </c>
      <c r="AW440" s="13" t="s">
        <v>42</v>
      </c>
      <c r="AX440" s="13" t="s">
        <v>87</v>
      </c>
      <c r="AY440" s="159" t="s">
        <v>183</v>
      </c>
    </row>
    <row r="441" spans="2:65" s="12" customFormat="1" ht="11.25">
      <c r="B441" s="150"/>
      <c r="D441" s="151" t="s">
        <v>192</v>
      </c>
      <c r="E441" s="152" t="s">
        <v>1</v>
      </c>
      <c r="F441" s="153" t="s">
        <v>1463</v>
      </c>
      <c r="H441" s="154">
        <v>7.4999999999999997E-2</v>
      </c>
      <c r="I441" s="155"/>
      <c r="L441" s="150"/>
      <c r="M441" s="156"/>
      <c r="T441" s="157"/>
      <c r="AT441" s="152" t="s">
        <v>192</v>
      </c>
      <c r="AU441" s="152" t="s">
        <v>96</v>
      </c>
      <c r="AV441" s="12" t="s">
        <v>96</v>
      </c>
      <c r="AW441" s="12" t="s">
        <v>42</v>
      </c>
      <c r="AX441" s="12" t="s">
        <v>87</v>
      </c>
      <c r="AY441" s="152" t="s">
        <v>183</v>
      </c>
    </row>
    <row r="442" spans="2:65" s="12" customFormat="1" ht="11.25">
      <c r="B442" s="150"/>
      <c r="D442" s="151" t="s">
        <v>192</v>
      </c>
      <c r="E442" s="152" t="s">
        <v>1</v>
      </c>
      <c r="F442" s="153" t="s">
        <v>1464</v>
      </c>
      <c r="H442" s="154">
        <v>0.108</v>
      </c>
      <c r="I442" s="155"/>
      <c r="L442" s="150"/>
      <c r="M442" s="156"/>
      <c r="T442" s="157"/>
      <c r="AT442" s="152" t="s">
        <v>192</v>
      </c>
      <c r="AU442" s="152" t="s">
        <v>96</v>
      </c>
      <c r="AV442" s="12" t="s">
        <v>96</v>
      </c>
      <c r="AW442" s="12" t="s">
        <v>42</v>
      </c>
      <c r="AX442" s="12" t="s">
        <v>87</v>
      </c>
      <c r="AY442" s="152" t="s">
        <v>183</v>
      </c>
    </row>
    <row r="443" spans="2:65" s="15" customFormat="1" ht="11.25">
      <c r="B443" s="190"/>
      <c r="D443" s="151" t="s">
        <v>192</v>
      </c>
      <c r="E443" s="191" t="s">
        <v>1149</v>
      </c>
      <c r="F443" s="192" t="s">
        <v>636</v>
      </c>
      <c r="H443" s="193">
        <v>0.183</v>
      </c>
      <c r="I443" s="194"/>
      <c r="L443" s="190"/>
      <c r="M443" s="195"/>
      <c r="T443" s="196"/>
      <c r="AT443" s="191" t="s">
        <v>192</v>
      </c>
      <c r="AU443" s="191" t="s">
        <v>96</v>
      </c>
      <c r="AV443" s="15" t="s">
        <v>190</v>
      </c>
      <c r="AW443" s="15" t="s">
        <v>42</v>
      </c>
      <c r="AX443" s="15" t="s">
        <v>94</v>
      </c>
      <c r="AY443" s="191" t="s">
        <v>183</v>
      </c>
    </row>
    <row r="444" spans="2:65" s="1" customFormat="1" ht="24.2" customHeight="1">
      <c r="B444" s="33"/>
      <c r="C444" s="137" t="s">
        <v>457</v>
      </c>
      <c r="D444" s="137" t="s">
        <v>185</v>
      </c>
      <c r="E444" s="138" t="s">
        <v>1108</v>
      </c>
      <c r="F444" s="139" t="s">
        <v>1109</v>
      </c>
      <c r="G444" s="140" t="s">
        <v>488</v>
      </c>
      <c r="H444" s="141">
        <v>1.81</v>
      </c>
      <c r="I444" s="142"/>
      <c r="J444" s="143">
        <f>ROUND(I444*H444,2)</f>
        <v>0</v>
      </c>
      <c r="K444" s="139" t="s">
        <v>705</v>
      </c>
      <c r="L444" s="33"/>
      <c r="M444" s="144" t="s">
        <v>1</v>
      </c>
      <c r="N444" s="145" t="s">
        <v>52</v>
      </c>
      <c r="P444" s="146">
        <f>O444*H444</f>
        <v>0</v>
      </c>
      <c r="Q444" s="146">
        <v>0</v>
      </c>
      <c r="R444" s="146">
        <f>Q444*H444</f>
        <v>0</v>
      </c>
      <c r="S444" s="146">
        <v>0</v>
      </c>
      <c r="T444" s="147">
        <f>S444*H444</f>
        <v>0</v>
      </c>
      <c r="AR444" s="148" t="s">
        <v>190</v>
      </c>
      <c r="AT444" s="148" t="s">
        <v>185</v>
      </c>
      <c r="AU444" s="148" t="s">
        <v>96</v>
      </c>
      <c r="AY444" s="17" t="s">
        <v>183</v>
      </c>
      <c r="BE444" s="149">
        <f>IF(N444="základní",J444,0)</f>
        <v>0</v>
      </c>
      <c r="BF444" s="149">
        <f>IF(N444="snížená",J444,0)</f>
        <v>0</v>
      </c>
      <c r="BG444" s="149">
        <f>IF(N444="zákl. přenesená",J444,0)</f>
        <v>0</v>
      </c>
      <c r="BH444" s="149">
        <f>IF(N444="sníž. přenesená",J444,0)</f>
        <v>0</v>
      </c>
      <c r="BI444" s="149">
        <f>IF(N444="nulová",J444,0)</f>
        <v>0</v>
      </c>
      <c r="BJ444" s="17" t="s">
        <v>94</v>
      </c>
      <c r="BK444" s="149">
        <f>ROUND(I444*H444,2)</f>
        <v>0</v>
      </c>
      <c r="BL444" s="17" t="s">
        <v>190</v>
      </c>
      <c r="BM444" s="148" t="s">
        <v>1465</v>
      </c>
    </row>
    <row r="445" spans="2:65" s="12" customFormat="1" ht="11.25">
      <c r="B445" s="150"/>
      <c r="D445" s="151" t="s">
        <v>192</v>
      </c>
      <c r="E445" s="152" t="s">
        <v>1</v>
      </c>
      <c r="F445" s="153" t="s">
        <v>1466</v>
      </c>
      <c r="H445" s="154">
        <v>0.48</v>
      </c>
      <c r="I445" s="155"/>
      <c r="L445" s="150"/>
      <c r="M445" s="156"/>
      <c r="T445" s="157"/>
      <c r="AT445" s="152" t="s">
        <v>192</v>
      </c>
      <c r="AU445" s="152" t="s">
        <v>96</v>
      </c>
      <c r="AV445" s="12" t="s">
        <v>96</v>
      </c>
      <c r="AW445" s="12" t="s">
        <v>42</v>
      </c>
      <c r="AX445" s="12" t="s">
        <v>87</v>
      </c>
      <c r="AY445" s="152" t="s">
        <v>183</v>
      </c>
    </row>
    <row r="446" spans="2:65" s="13" customFormat="1" ht="11.25">
      <c r="B446" s="158"/>
      <c r="D446" s="151" t="s">
        <v>192</v>
      </c>
      <c r="E446" s="159" t="s">
        <v>1</v>
      </c>
      <c r="F446" s="160" t="s">
        <v>1467</v>
      </c>
      <c r="H446" s="159" t="s">
        <v>1</v>
      </c>
      <c r="I446" s="161"/>
      <c r="L446" s="158"/>
      <c r="M446" s="162"/>
      <c r="T446" s="163"/>
      <c r="AT446" s="159" t="s">
        <v>192</v>
      </c>
      <c r="AU446" s="159" t="s">
        <v>96</v>
      </c>
      <c r="AV446" s="13" t="s">
        <v>94</v>
      </c>
      <c r="AW446" s="13" t="s">
        <v>42</v>
      </c>
      <c r="AX446" s="13" t="s">
        <v>87</v>
      </c>
      <c r="AY446" s="159" t="s">
        <v>183</v>
      </c>
    </row>
    <row r="447" spans="2:65" s="12" customFormat="1" ht="11.25">
      <c r="B447" s="150"/>
      <c r="D447" s="151" t="s">
        <v>192</v>
      </c>
      <c r="E447" s="152" t="s">
        <v>1</v>
      </c>
      <c r="F447" s="153" t="s">
        <v>1468</v>
      </c>
      <c r="H447" s="154">
        <v>1.2509999999999999</v>
      </c>
      <c r="I447" s="155"/>
      <c r="L447" s="150"/>
      <c r="M447" s="156"/>
      <c r="T447" s="157"/>
      <c r="AT447" s="152" t="s">
        <v>192</v>
      </c>
      <c r="AU447" s="152" t="s">
        <v>96</v>
      </c>
      <c r="AV447" s="12" t="s">
        <v>96</v>
      </c>
      <c r="AW447" s="12" t="s">
        <v>42</v>
      </c>
      <c r="AX447" s="12" t="s">
        <v>87</v>
      </c>
      <c r="AY447" s="152" t="s">
        <v>183</v>
      </c>
    </row>
    <row r="448" spans="2:65" s="12" customFormat="1" ht="11.25">
      <c r="B448" s="150"/>
      <c r="D448" s="151" t="s">
        <v>192</v>
      </c>
      <c r="E448" s="152" t="s">
        <v>1</v>
      </c>
      <c r="F448" s="153" t="s">
        <v>1469</v>
      </c>
      <c r="H448" s="154">
        <v>7.9000000000000001E-2</v>
      </c>
      <c r="I448" s="155"/>
      <c r="L448" s="150"/>
      <c r="M448" s="156"/>
      <c r="T448" s="157"/>
      <c r="AT448" s="152" t="s">
        <v>192</v>
      </c>
      <c r="AU448" s="152" t="s">
        <v>96</v>
      </c>
      <c r="AV448" s="12" t="s">
        <v>96</v>
      </c>
      <c r="AW448" s="12" t="s">
        <v>42</v>
      </c>
      <c r="AX448" s="12" t="s">
        <v>87</v>
      </c>
      <c r="AY448" s="152" t="s">
        <v>183</v>
      </c>
    </row>
    <row r="449" spans="2:65" s="14" customFormat="1" ht="11.25">
      <c r="B449" s="164"/>
      <c r="D449" s="151" t="s">
        <v>192</v>
      </c>
      <c r="E449" s="165" t="s">
        <v>1147</v>
      </c>
      <c r="F449" s="166" t="s">
        <v>202</v>
      </c>
      <c r="H449" s="167">
        <v>1.81</v>
      </c>
      <c r="I449" s="168"/>
      <c r="L449" s="164"/>
      <c r="M449" s="169"/>
      <c r="T449" s="170"/>
      <c r="AT449" s="165" t="s">
        <v>192</v>
      </c>
      <c r="AU449" s="165" t="s">
        <v>96</v>
      </c>
      <c r="AV449" s="14" t="s">
        <v>203</v>
      </c>
      <c r="AW449" s="14" t="s">
        <v>42</v>
      </c>
      <c r="AX449" s="14" t="s">
        <v>87</v>
      </c>
      <c r="AY449" s="165" t="s">
        <v>183</v>
      </c>
    </row>
    <row r="450" spans="2:65" s="15" customFormat="1" ht="11.25">
      <c r="B450" s="190"/>
      <c r="D450" s="151" t="s">
        <v>192</v>
      </c>
      <c r="E450" s="191" t="s">
        <v>1</v>
      </c>
      <c r="F450" s="192" t="s">
        <v>636</v>
      </c>
      <c r="H450" s="193">
        <v>1.81</v>
      </c>
      <c r="I450" s="194"/>
      <c r="L450" s="190"/>
      <c r="M450" s="195"/>
      <c r="T450" s="196"/>
      <c r="AT450" s="191" t="s">
        <v>192</v>
      </c>
      <c r="AU450" s="191" t="s">
        <v>96</v>
      </c>
      <c r="AV450" s="15" t="s">
        <v>190</v>
      </c>
      <c r="AW450" s="15" t="s">
        <v>42</v>
      </c>
      <c r="AX450" s="15" t="s">
        <v>94</v>
      </c>
      <c r="AY450" s="191" t="s">
        <v>183</v>
      </c>
    </row>
    <row r="451" spans="2:65" s="1" customFormat="1" ht="16.5" customHeight="1">
      <c r="B451" s="33"/>
      <c r="C451" s="137" t="s">
        <v>462</v>
      </c>
      <c r="D451" s="137" t="s">
        <v>185</v>
      </c>
      <c r="E451" s="138" t="s">
        <v>1470</v>
      </c>
      <c r="F451" s="139" t="s">
        <v>1471</v>
      </c>
      <c r="G451" s="140" t="s">
        <v>488</v>
      </c>
      <c r="H451" s="141">
        <v>-3.3000000000000002E-2</v>
      </c>
      <c r="I451" s="142"/>
      <c r="J451" s="143">
        <f>ROUND(I451*H451,2)</f>
        <v>0</v>
      </c>
      <c r="K451" s="139" t="s">
        <v>705</v>
      </c>
      <c r="L451" s="33"/>
      <c r="M451" s="144" t="s">
        <v>1</v>
      </c>
      <c r="N451" s="145" t="s">
        <v>52</v>
      </c>
      <c r="P451" s="146">
        <f>O451*H451</f>
        <v>0</v>
      </c>
      <c r="Q451" s="146">
        <v>0</v>
      </c>
      <c r="R451" s="146">
        <f>Q451*H451</f>
        <v>0</v>
      </c>
      <c r="S451" s="146">
        <v>0</v>
      </c>
      <c r="T451" s="147">
        <f>S451*H451</f>
        <v>0</v>
      </c>
      <c r="AR451" s="148" t="s">
        <v>190</v>
      </c>
      <c r="AT451" s="148" t="s">
        <v>185</v>
      </c>
      <c r="AU451" s="148" t="s">
        <v>96</v>
      </c>
      <c r="AY451" s="17" t="s">
        <v>183</v>
      </c>
      <c r="BE451" s="149">
        <f>IF(N451="základní",J451,0)</f>
        <v>0</v>
      </c>
      <c r="BF451" s="149">
        <f>IF(N451="snížená",J451,0)</f>
        <v>0</v>
      </c>
      <c r="BG451" s="149">
        <f>IF(N451="zákl. přenesená",J451,0)</f>
        <v>0</v>
      </c>
      <c r="BH451" s="149">
        <f>IF(N451="sníž. přenesená",J451,0)</f>
        <v>0</v>
      </c>
      <c r="BI451" s="149">
        <f>IF(N451="nulová",J451,0)</f>
        <v>0</v>
      </c>
      <c r="BJ451" s="17" t="s">
        <v>94</v>
      </c>
      <c r="BK451" s="149">
        <f>ROUND(I451*H451,2)</f>
        <v>0</v>
      </c>
      <c r="BL451" s="17" t="s">
        <v>190</v>
      </c>
      <c r="BM451" s="148" t="s">
        <v>1472</v>
      </c>
    </row>
    <row r="452" spans="2:65" s="13" customFormat="1" ht="11.25">
      <c r="B452" s="158"/>
      <c r="D452" s="151" t="s">
        <v>192</v>
      </c>
      <c r="E452" s="159" t="s">
        <v>1</v>
      </c>
      <c r="F452" s="160" t="s">
        <v>1473</v>
      </c>
      <c r="H452" s="159" t="s">
        <v>1</v>
      </c>
      <c r="I452" s="161"/>
      <c r="L452" s="158"/>
      <c r="M452" s="162"/>
      <c r="T452" s="163"/>
      <c r="AT452" s="159" t="s">
        <v>192</v>
      </c>
      <c r="AU452" s="159" t="s">
        <v>96</v>
      </c>
      <c r="AV452" s="13" t="s">
        <v>94</v>
      </c>
      <c r="AW452" s="13" t="s">
        <v>42</v>
      </c>
      <c r="AX452" s="13" t="s">
        <v>87</v>
      </c>
      <c r="AY452" s="159" t="s">
        <v>183</v>
      </c>
    </row>
    <row r="453" spans="2:65" s="12" customFormat="1" ht="11.25">
      <c r="B453" s="150"/>
      <c r="D453" s="151" t="s">
        <v>192</v>
      </c>
      <c r="E453" s="152" t="s">
        <v>1</v>
      </c>
      <c r="F453" s="153" t="s">
        <v>1474</v>
      </c>
      <c r="H453" s="154">
        <v>0.03</v>
      </c>
      <c r="I453" s="155"/>
      <c r="L453" s="150"/>
      <c r="M453" s="156"/>
      <c r="T453" s="157"/>
      <c r="AT453" s="152" t="s">
        <v>192</v>
      </c>
      <c r="AU453" s="152" t="s">
        <v>96</v>
      </c>
      <c r="AV453" s="12" t="s">
        <v>96</v>
      </c>
      <c r="AW453" s="12" t="s">
        <v>42</v>
      </c>
      <c r="AX453" s="12" t="s">
        <v>87</v>
      </c>
      <c r="AY453" s="152" t="s">
        <v>183</v>
      </c>
    </row>
    <row r="454" spans="2:65" s="12" customFormat="1" ht="11.25">
      <c r="B454" s="150"/>
      <c r="D454" s="151" t="s">
        <v>192</v>
      </c>
      <c r="E454" s="152" t="s">
        <v>1</v>
      </c>
      <c r="F454" s="153" t="s">
        <v>1475</v>
      </c>
      <c r="H454" s="154">
        <v>3.0000000000000001E-3</v>
      </c>
      <c r="I454" s="155"/>
      <c r="L454" s="150"/>
      <c r="M454" s="156"/>
      <c r="T454" s="157"/>
      <c r="AT454" s="152" t="s">
        <v>192</v>
      </c>
      <c r="AU454" s="152" t="s">
        <v>96</v>
      </c>
      <c r="AV454" s="12" t="s">
        <v>96</v>
      </c>
      <c r="AW454" s="12" t="s">
        <v>42</v>
      </c>
      <c r="AX454" s="12" t="s">
        <v>87</v>
      </c>
      <c r="AY454" s="152" t="s">
        <v>183</v>
      </c>
    </row>
    <row r="455" spans="2:65" s="14" customFormat="1" ht="11.25">
      <c r="B455" s="164"/>
      <c r="D455" s="151" t="s">
        <v>192</v>
      </c>
      <c r="E455" s="165" t="s">
        <v>1151</v>
      </c>
      <c r="F455" s="166" t="s">
        <v>202</v>
      </c>
      <c r="H455" s="167">
        <v>3.3000000000000002E-2</v>
      </c>
      <c r="I455" s="168"/>
      <c r="L455" s="164"/>
      <c r="M455" s="169"/>
      <c r="T455" s="170"/>
      <c r="AT455" s="165" t="s">
        <v>192</v>
      </c>
      <c r="AU455" s="165" t="s">
        <v>96</v>
      </c>
      <c r="AV455" s="14" t="s">
        <v>203</v>
      </c>
      <c r="AW455" s="14" t="s">
        <v>42</v>
      </c>
      <c r="AX455" s="14" t="s">
        <v>87</v>
      </c>
      <c r="AY455" s="165" t="s">
        <v>183</v>
      </c>
    </row>
    <row r="456" spans="2:65" s="12" customFormat="1" ht="11.25">
      <c r="B456" s="150"/>
      <c r="D456" s="151" t="s">
        <v>192</v>
      </c>
      <c r="E456" s="152" t="s">
        <v>1</v>
      </c>
      <c r="F456" s="153" t="s">
        <v>1476</v>
      </c>
      <c r="H456" s="154">
        <v>-3.3000000000000002E-2</v>
      </c>
      <c r="I456" s="155"/>
      <c r="L456" s="150"/>
      <c r="M456" s="156"/>
      <c r="T456" s="157"/>
      <c r="AT456" s="152" t="s">
        <v>192</v>
      </c>
      <c r="AU456" s="152" t="s">
        <v>96</v>
      </c>
      <c r="AV456" s="12" t="s">
        <v>96</v>
      </c>
      <c r="AW456" s="12" t="s">
        <v>42</v>
      </c>
      <c r="AX456" s="12" t="s">
        <v>94</v>
      </c>
      <c r="AY456" s="152" t="s">
        <v>183</v>
      </c>
    </row>
    <row r="457" spans="2:65" s="11" customFormat="1" ht="22.9" customHeight="1">
      <c r="B457" s="125"/>
      <c r="D457" s="126" t="s">
        <v>86</v>
      </c>
      <c r="E457" s="135" t="s">
        <v>1126</v>
      </c>
      <c r="F457" s="135" t="s">
        <v>1477</v>
      </c>
      <c r="I457" s="128"/>
      <c r="J457" s="136">
        <f>BK457</f>
        <v>0</v>
      </c>
      <c r="L457" s="125"/>
      <c r="M457" s="130"/>
      <c r="P457" s="131">
        <f>SUM(P458:P472)</f>
        <v>0</v>
      </c>
      <c r="R457" s="131">
        <f>SUM(R458:R472)</f>
        <v>0</v>
      </c>
      <c r="T457" s="132">
        <f>SUM(T458:T472)</f>
        <v>0</v>
      </c>
      <c r="AR457" s="126" t="s">
        <v>94</v>
      </c>
      <c r="AT457" s="133" t="s">
        <v>86</v>
      </c>
      <c r="AU457" s="133" t="s">
        <v>94</v>
      </c>
      <c r="AY457" s="126" t="s">
        <v>183</v>
      </c>
      <c r="BK457" s="134">
        <f>SUM(BK458:BK472)</f>
        <v>0</v>
      </c>
    </row>
    <row r="458" spans="2:65" s="1" customFormat="1" ht="21.75" customHeight="1">
      <c r="B458" s="33"/>
      <c r="C458" s="137" t="s">
        <v>467</v>
      </c>
      <c r="D458" s="137" t="s">
        <v>185</v>
      </c>
      <c r="E458" s="138" t="s">
        <v>1478</v>
      </c>
      <c r="F458" s="139" t="s">
        <v>1479</v>
      </c>
      <c r="G458" s="140" t="s">
        <v>488</v>
      </c>
      <c r="H458" s="141">
        <v>40.383000000000003</v>
      </c>
      <c r="I458" s="142"/>
      <c r="J458" s="143">
        <f>ROUND(I458*H458,2)</f>
        <v>0</v>
      </c>
      <c r="K458" s="139" t="s">
        <v>189</v>
      </c>
      <c r="L458" s="33"/>
      <c r="M458" s="144" t="s">
        <v>1</v>
      </c>
      <c r="N458" s="145" t="s">
        <v>52</v>
      </c>
      <c r="P458" s="146">
        <f>O458*H458</f>
        <v>0</v>
      </c>
      <c r="Q458" s="146">
        <v>0</v>
      </c>
      <c r="R458" s="146">
        <f>Q458*H458</f>
        <v>0</v>
      </c>
      <c r="S458" s="146">
        <v>0</v>
      </c>
      <c r="T458" s="147">
        <f>S458*H458</f>
        <v>0</v>
      </c>
      <c r="AR458" s="148" t="s">
        <v>190</v>
      </c>
      <c r="AT458" s="148" t="s">
        <v>185</v>
      </c>
      <c r="AU458" s="148" t="s">
        <v>96</v>
      </c>
      <c r="AY458" s="17" t="s">
        <v>183</v>
      </c>
      <c r="BE458" s="149">
        <f>IF(N458="základní",J458,0)</f>
        <v>0</v>
      </c>
      <c r="BF458" s="149">
        <f>IF(N458="snížená",J458,0)</f>
        <v>0</v>
      </c>
      <c r="BG458" s="149">
        <f>IF(N458="zákl. přenesená",J458,0)</f>
        <v>0</v>
      </c>
      <c r="BH458" s="149">
        <f>IF(N458="sníž. přenesená",J458,0)</f>
        <v>0</v>
      </c>
      <c r="BI458" s="149">
        <f>IF(N458="nulová",J458,0)</f>
        <v>0</v>
      </c>
      <c r="BJ458" s="17" t="s">
        <v>94</v>
      </c>
      <c r="BK458" s="149">
        <f>ROUND(I458*H458,2)</f>
        <v>0</v>
      </c>
      <c r="BL458" s="17" t="s">
        <v>190</v>
      </c>
      <c r="BM458" s="148" t="s">
        <v>1480</v>
      </c>
    </row>
    <row r="459" spans="2:65" s="13" customFormat="1" ht="11.25">
      <c r="B459" s="158"/>
      <c r="D459" s="151" t="s">
        <v>192</v>
      </c>
      <c r="E459" s="159" t="s">
        <v>1</v>
      </c>
      <c r="F459" s="160" t="s">
        <v>1481</v>
      </c>
      <c r="H459" s="159" t="s">
        <v>1</v>
      </c>
      <c r="I459" s="161"/>
      <c r="L459" s="158"/>
      <c r="M459" s="162"/>
      <c r="T459" s="163"/>
      <c r="AT459" s="159" t="s">
        <v>192</v>
      </c>
      <c r="AU459" s="159" t="s">
        <v>96</v>
      </c>
      <c r="AV459" s="13" t="s">
        <v>94</v>
      </c>
      <c r="AW459" s="13" t="s">
        <v>42</v>
      </c>
      <c r="AX459" s="13" t="s">
        <v>87</v>
      </c>
      <c r="AY459" s="159" t="s">
        <v>183</v>
      </c>
    </row>
    <row r="460" spans="2:65" s="12" customFormat="1" ht="11.25">
      <c r="B460" s="150"/>
      <c r="D460" s="151" t="s">
        <v>192</v>
      </c>
      <c r="E460" s="152" t="s">
        <v>1</v>
      </c>
      <c r="F460" s="153" t="s">
        <v>1482</v>
      </c>
      <c r="H460" s="154">
        <v>39.618000000000002</v>
      </c>
      <c r="I460" s="155"/>
      <c r="L460" s="150"/>
      <c r="M460" s="156"/>
      <c r="T460" s="157"/>
      <c r="AT460" s="152" t="s">
        <v>192</v>
      </c>
      <c r="AU460" s="152" t="s">
        <v>96</v>
      </c>
      <c r="AV460" s="12" t="s">
        <v>96</v>
      </c>
      <c r="AW460" s="12" t="s">
        <v>42</v>
      </c>
      <c r="AX460" s="12" t="s">
        <v>87</v>
      </c>
      <c r="AY460" s="152" t="s">
        <v>183</v>
      </c>
    </row>
    <row r="461" spans="2:65" s="12" customFormat="1" ht="11.25">
      <c r="B461" s="150"/>
      <c r="D461" s="151" t="s">
        <v>192</v>
      </c>
      <c r="E461" s="152" t="s">
        <v>1</v>
      </c>
      <c r="F461" s="153" t="s">
        <v>1483</v>
      </c>
      <c r="H461" s="154">
        <v>0.76500000000000001</v>
      </c>
      <c r="I461" s="155"/>
      <c r="L461" s="150"/>
      <c r="M461" s="156"/>
      <c r="T461" s="157"/>
      <c r="AT461" s="152" t="s">
        <v>192</v>
      </c>
      <c r="AU461" s="152" t="s">
        <v>96</v>
      </c>
      <c r="AV461" s="12" t="s">
        <v>96</v>
      </c>
      <c r="AW461" s="12" t="s">
        <v>42</v>
      </c>
      <c r="AX461" s="12" t="s">
        <v>87</v>
      </c>
      <c r="AY461" s="152" t="s">
        <v>183</v>
      </c>
    </row>
    <row r="462" spans="2:65" s="15" customFormat="1" ht="11.25">
      <c r="B462" s="190"/>
      <c r="D462" s="151" t="s">
        <v>192</v>
      </c>
      <c r="E462" s="191" t="s">
        <v>1145</v>
      </c>
      <c r="F462" s="192" t="s">
        <v>636</v>
      </c>
      <c r="H462" s="193">
        <v>40.383000000000003</v>
      </c>
      <c r="I462" s="194"/>
      <c r="L462" s="190"/>
      <c r="M462" s="195"/>
      <c r="T462" s="196"/>
      <c r="AT462" s="191" t="s">
        <v>192</v>
      </c>
      <c r="AU462" s="191" t="s">
        <v>96</v>
      </c>
      <c r="AV462" s="15" t="s">
        <v>190</v>
      </c>
      <c r="AW462" s="15" t="s">
        <v>42</v>
      </c>
      <c r="AX462" s="15" t="s">
        <v>94</v>
      </c>
      <c r="AY462" s="191" t="s">
        <v>183</v>
      </c>
    </row>
    <row r="463" spans="2:65" s="1" customFormat="1" ht="21.75" customHeight="1">
      <c r="B463" s="33"/>
      <c r="C463" s="137" t="s">
        <v>472</v>
      </c>
      <c r="D463" s="137" t="s">
        <v>185</v>
      </c>
      <c r="E463" s="138" t="s">
        <v>1484</v>
      </c>
      <c r="F463" s="139" t="s">
        <v>1485</v>
      </c>
      <c r="G463" s="140" t="s">
        <v>488</v>
      </c>
      <c r="H463" s="141">
        <v>21.469000000000001</v>
      </c>
      <c r="I463" s="142"/>
      <c r="J463" s="143">
        <f>ROUND(I463*H463,2)</f>
        <v>0</v>
      </c>
      <c r="K463" s="139" t="s">
        <v>189</v>
      </c>
      <c r="L463" s="33"/>
      <c r="M463" s="144" t="s">
        <v>1</v>
      </c>
      <c r="N463" s="145" t="s">
        <v>52</v>
      </c>
      <c r="P463" s="146">
        <f>O463*H463</f>
        <v>0</v>
      </c>
      <c r="Q463" s="146">
        <v>0</v>
      </c>
      <c r="R463" s="146">
        <f>Q463*H463</f>
        <v>0</v>
      </c>
      <c r="S463" s="146">
        <v>0</v>
      </c>
      <c r="T463" s="147">
        <f>S463*H463</f>
        <v>0</v>
      </c>
      <c r="AR463" s="148" t="s">
        <v>190</v>
      </c>
      <c r="AT463" s="148" t="s">
        <v>185</v>
      </c>
      <c r="AU463" s="148" t="s">
        <v>96</v>
      </c>
      <c r="AY463" s="17" t="s">
        <v>183</v>
      </c>
      <c r="BE463" s="149">
        <f>IF(N463="základní",J463,0)</f>
        <v>0</v>
      </c>
      <c r="BF463" s="149">
        <f>IF(N463="snížená",J463,0)</f>
        <v>0</v>
      </c>
      <c r="BG463" s="149">
        <f>IF(N463="zákl. přenesená",J463,0)</f>
        <v>0</v>
      </c>
      <c r="BH463" s="149">
        <f>IF(N463="sníž. přenesená",J463,0)</f>
        <v>0</v>
      </c>
      <c r="BI463" s="149">
        <f>IF(N463="nulová",J463,0)</f>
        <v>0</v>
      </c>
      <c r="BJ463" s="17" t="s">
        <v>94</v>
      </c>
      <c r="BK463" s="149">
        <f>ROUND(I463*H463,2)</f>
        <v>0</v>
      </c>
      <c r="BL463" s="17" t="s">
        <v>190</v>
      </c>
      <c r="BM463" s="148" t="s">
        <v>1486</v>
      </c>
    </row>
    <row r="464" spans="2:65" s="13" customFormat="1" ht="11.25">
      <c r="B464" s="158"/>
      <c r="D464" s="151" t="s">
        <v>192</v>
      </c>
      <c r="E464" s="159" t="s">
        <v>1</v>
      </c>
      <c r="F464" s="160" t="s">
        <v>1487</v>
      </c>
      <c r="H464" s="159" t="s">
        <v>1</v>
      </c>
      <c r="I464" s="161"/>
      <c r="L464" s="158"/>
      <c r="M464" s="162"/>
      <c r="T464" s="163"/>
      <c r="AT464" s="159" t="s">
        <v>192</v>
      </c>
      <c r="AU464" s="159" t="s">
        <v>96</v>
      </c>
      <c r="AV464" s="13" t="s">
        <v>94</v>
      </c>
      <c r="AW464" s="13" t="s">
        <v>42</v>
      </c>
      <c r="AX464" s="13" t="s">
        <v>87</v>
      </c>
      <c r="AY464" s="159" t="s">
        <v>183</v>
      </c>
    </row>
    <row r="465" spans="2:65" s="12" customFormat="1" ht="11.25">
      <c r="B465" s="150"/>
      <c r="D465" s="151" t="s">
        <v>192</v>
      </c>
      <c r="E465" s="152" t="s">
        <v>1</v>
      </c>
      <c r="F465" s="153" t="s">
        <v>1488</v>
      </c>
      <c r="H465" s="154">
        <v>21.469000000000001</v>
      </c>
      <c r="I465" s="155"/>
      <c r="L465" s="150"/>
      <c r="M465" s="156"/>
      <c r="T465" s="157"/>
      <c r="AT465" s="152" t="s">
        <v>192</v>
      </c>
      <c r="AU465" s="152" t="s">
        <v>96</v>
      </c>
      <c r="AV465" s="12" t="s">
        <v>96</v>
      </c>
      <c r="AW465" s="12" t="s">
        <v>42</v>
      </c>
      <c r="AX465" s="12" t="s">
        <v>87</v>
      </c>
      <c r="AY465" s="152" t="s">
        <v>183</v>
      </c>
    </row>
    <row r="466" spans="2:65" s="14" customFormat="1" ht="11.25">
      <c r="B466" s="164"/>
      <c r="D466" s="151" t="s">
        <v>192</v>
      </c>
      <c r="E466" s="165" t="s">
        <v>1140</v>
      </c>
      <c r="F466" s="166" t="s">
        <v>202</v>
      </c>
      <c r="H466" s="167">
        <v>21.469000000000001</v>
      </c>
      <c r="I466" s="168"/>
      <c r="L466" s="164"/>
      <c r="M466" s="169"/>
      <c r="T466" s="170"/>
      <c r="AT466" s="165" t="s">
        <v>192</v>
      </c>
      <c r="AU466" s="165" t="s">
        <v>96</v>
      </c>
      <c r="AV466" s="14" t="s">
        <v>203</v>
      </c>
      <c r="AW466" s="14" t="s">
        <v>42</v>
      </c>
      <c r="AX466" s="14" t="s">
        <v>94</v>
      </c>
      <c r="AY466" s="165" t="s">
        <v>183</v>
      </c>
    </row>
    <row r="467" spans="2:65" s="1" customFormat="1" ht="16.5" customHeight="1">
      <c r="B467" s="33"/>
      <c r="C467" s="137" t="s">
        <v>477</v>
      </c>
      <c r="D467" s="137" t="s">
        <v>185</v>
      </c>
      <c r="E467" s="138" t="s">
        <v>1489</v>
      </c>
      <c r="F467" s="139" t="s">
        <v>1490</v>
      </c>
      <c r="G467" s="140" t="s">
        <v>488</v>
      </c>
      <c r="H467" s="141">
        <v>3.641</v>
      </c>
      <c r="I467" s="142"/>
      <c r="J467" s="143">
        <f>ROUND(I467*H467,2)</f>
        <v>0</v>
      </c>
      <c r="K467" s="139" t="s">
        <v>189</v>
      </c>
      <c r="L467" s="33"/>
      <c r="M467" s="144" t="s">
        <v>1</v>
      </c>
      <c r="N467" s="145" t="s">
        <v>52</v>
      </c>
      <c r="P467" s="146">
        <f>O467*H467</f>
        <v>0</v>
      </c>
      <c r="Q467" s="146">
        <v>0</v>
      </c>
      <c r="R467" s="146">
        <f>Q467*H467</f>
        <v>0</v>
      </c>
      <c r="S467" s="146">
        <v>0</v>
      </c>
      <c r="T467" s="147">
        <f>S467*H467</f>
        <v>0</v>
      </c>
      <c r="AR467" s="148" t="s">
        <v>190</v>
      </c>
      <c r="AT467" s="148" t="s">
        <v>185</v>
      </c>
      <c r="AU467" s="148" t="s">
        <v>96</v>
      </c>
      <c r="AY467" s="17" t="s">
        <v>183</v>
      </c>
      <c r="BE467" s="149">
        <f>IF(N467="základní",J467,0)</f>
        <v>0</v>
      </c>
      <c r="BF467" s="149">
        <f>IF(N467="snížená",J467,0)</f>
        <v>0</v>
      </c>
      <c r="BG467" s="149">
        <f>IF(N467="zákl. přenesená",J467,0)</f>
        <v>0</v>
      </c>
      <c r="BH467" s="149">
        <f>IF(N467="sníž. přenesená",J467,0)</f>
        <v>0</v>
      </c>
      <c r="BI467" s="149">
        <f>IF(N467="nulová",J467,0)</f>
        <v>0</v>
      </c>
      <c r="BJ467" s="17" t="s">
        <v>94</v>
      </c>
      <c r="BK467" s="149">
        <f>ROUND(I467*H467,2)</f>
        <v>0</v>
      </c>
      <c r="BL467" s="17" t="s">
        <v>190</v>
      </c>
      <c r="BM467" s="148" t="s">
        <v>1491</v>
      </c>
    </row>
    <row r="468" spans="2:65" s="13" customFormat="1" ht="11.25">
      <c r="B468" s="158"/>
      <c r="D468" s="151" t="s">
        <v>192</v>
      </c>
      <c r="E468" s="159" t="s">
        <v>1</v>
      </c>
      <c r="F468" s="160" t="s">
        <v>1492</v>
      </c>
      <c r="H468" s="159" t="s">
        <v>1</v>
      </c>
      <c r="I468" s="161"/>
      <c r="L468" s="158"/>
      <c r="M468" s="162"/>
      <c r="T468" s="163"/>
      <c r="AT468" s="159" t="s">
        <v>192</v>
      </c>
      <c r="AU468" s="159" t="s">
        <v>96</v>
      </c>
      <c r="AV468" s="13" t="s">
        <v>94</v>
      </c>
      <c r="AW468" s="13" t="s">
        <v>42</v>
      </c>
      <c r="AX468" s="13" t="s">
        <v>87</v>
      </c>
      <c r="AY468" s="159" t="s">
        <v>183</v>
      </c>
    </row>
    <row r="469" spans="2:65" s="12" customFormat="1" ht="11.25">
      <c r="B469" s="150"/>
      <c r="D469" s="151" t="s">
        <v>192</v>
      </c>
      <c r="E469" s="152" t="s">
        <v>1</v>
      </c>
      <c r="F469" s="153" t="s">
        <v>1493</v>
      </c>
      <c r="H469" s="154">
        <v>65.492999999999995</v>
      </c>
      <c r="I469" s="155"/>
      <c r="L469" s="150"/>
      <c r="M469" s="156"/>
      <c r="T469" s="157"/>
      <c r="AT469" s="152" t="s">
        <v>192</v>
      </c>
      <c r="AU469" s="152" t="s">
        <v>96</v>
      </c>
      <c r="AV469" s="12" t="s">
        <v>96</v>
      </c>
      <c r="AW469" s="12" t="s">
        <v>42</v>
      </c>
      <c r="AX469" s="12" t="s">
        <v>87</v>
      </c>
      <c r="AY469" s="152" t="s">
        <v>183</v>
      </c>
    </row>
    <row r="470" spans="2:65" s="12" customFormat="1" ht="11.25">
      <c r="B470" s="150"/>
      <c r="D470" s="151" t="s">
        <v>192</v>
      </c>
      <c r="E470" s="152" t="s">
        <v>1</v>
      </c>
      <c r="F470" s="153" t="s">
        <v>1494</v>
      </c>
      <c r="H470" s="154">
        <v>-40.383000000000003</v>
      </c>
      <c r="I470" s="155"/>
      <c r="L470" s="150"/>
      <c r="M470" s="156"/>
      <c r="T470" s="157"/>
      <c r="AT470" s="152" t="s">
        <v>192</v>
      </c>
      <c r="AU470" s="152" t="s">
        <v>96</v>
      </c>
      <c r="AV470" s="12" t="s">
        <v>96</v>
      </c>
      <c r="AW470" s="12" t="s">
        <v>42</v>
      </c>
      <c r="AX470" s="12" t="s">
        <v>87</v>
      </c>
      <c r="AY470" s="152" t="s">
        <v>183</v>
      </c>
    </row>
    <row r="471" spans="2:65" s="12" customFormat="1" ht="11.25">
      <c r="B471" s="150"/>
      <c r="D471" s="151" t="s">
        <v>192</v>
      </c>
      <c r="E471" s="152" t="s">
        <v>1</v>
      </c>
      <c r="F471" s="153" t="s">
        <v>1495</v>
      </c>
      <c r="H471" s="154">
        <v>-21.469000000000001</v>
      </c>
      <c r="I471" s="155"/>
      <c r="L471" s="150"/>
      <c r="M471" s="156"/>
      <c r="T471" s="157"/>
      <c r="AT471" s="152" t="s">
        <v>192</v>
      </c>
      <c r="AU471" s="152" t="s">
        <v>96</v>
      </c>
      <c r="AV471" s="12" t="s">
        <v>96</v>
      </c>
      <c r="AW471" s="12" t="s">
        <v>42</v>
      </c>
      <c r="AX471" s="12" t="s">
        <v>87</v>
      </c>
      <c r="AY471" s="152" t="s">
        <v>183</v>
      </c>
    </row>
    <row r="472" spans="2:65" s="15" customFormat="1" ht="11.25">
      <c r="B472" s="190"/>
      <c r="D472" s="151" t="s">
        <v>192</v>
      </c>
      <c r="E472" s="191" t="s">
        <v>1</v>
      </c>
      <c r="F472" s="192" t="s">
        <v>1496</v>
      </c>
      <c r="H472" s="193">
        <v>3.6409999999999898</v>
      </c>
      <c r="I472" s="194"/>
      <c r="L472" s="190"/>
      <c r="M472" s="195"/>
      <c r="T472" s="196"/>
      <c r="AT472" s="191" t="s">
        <v>192</v>
      </c>
      <c r="AU472" s="191" t="s">
        <v>96</v>
      </c>
      <c r="AV472" s="15" t="s">
        <v>190</v>
      </c>
      <c r="AW472" s="15" t="s">
        <v>42</v>
      </c>
      <c r="AX472" s="15" t="s">
        <v>94</v>
      </c>
      <c r="AY472" s="191" t="s">
        <v>183</v>
      </c>
    </row>
    <row r="473" spans="2:65" s="11" customFormat="1" ht="25.9" customHeight="1">
      <c r="B473" s="125"/>
      <c r="D473" s="126" t="s">
        <v>86</v>
      </c>
      <c r="E473" s="127" t="s">
        <v>1497</v>
      </c>
      <c r="F473" s="127" t="s">
        <v>1498</v>
      </c>
      <c r="I473" s="128"/>
      <c r="J473" s="129">
        <f>BK473</f>
        <v>0</v>
      </c>
      <c r="L473" s="125"/>
      <c r="M473" s="130"/>
      <c r="P473" s="131">
        <f>P474+P517</f>
        <v>0</v>
      </c>
      <c r="R473" s="131">
        <f>R474+R517</f>
        <v>0.27882419000000003</v>
      </c>
      <c r="T473" s="132">
        <f>T474+T517</f>
        <v>0.108</v>
      </c>
      <c r="AR473" s="126" t="s">
        <v>96</v>
      </c>
      <c r="AT473" s="133" t="s">
        <v>86</v>
      </c>
      <c r="AU473" s="133" t="s">
        <v>87</v>
      </c>
      <c r="AY473" s="126" t="s">
        <v>183</v>
      </c>
      <c r="BK473" s="134">
        <f>BK474+BK517</f>
        <v>0</v>
      </c>
    </row>
    <row r="474" spans="2:65" s="11" customFormat="1" ht="22.9" customHeight="1">
      <c r="B474" s="125"/>
      <c r="D474" s="126" t="s">
        <v>86</v>
      </c>
      <c r="E474" s="135" t="s">
        <v>1499</v>
      </c>
      <c r="F474" s="135" t="s">
        <v>1500</v>
      </c>
      <c r="I474" s="128"/>
      <c r="J474" s="136">
        <f>BK474</f>
        <v>0</v>
      </c>
      <c r="L474" s="125"/>
      <c r="M474" s="130"/>
      <c r="P474" s="131">
        <f>SUM(P475:P516)</f>
        <v>0</v>
      </c>
      <c r="R474" s="131">
        <f>SUM(R475:R516)</f>
        <v>0.25617019000000002</v>
      </c>
      <c r="T474" s="132">
        <f>SUM(T475:T516)</f>
        <v>0.108</v>
      </c>
      <c r="AR474" s="126" t="s">
        <v>96</v>
      </c>
      <c r="AT474" s="133" t="s">
        <v>86</v>
      </c>
      <c r="AU474" s="133" t="s">
        <v>94</v>
      </c>
      <c r="AY474" s="126" t="s">
        <v>183</v>
      </c>
      <c r="BK474" s="134">
        <f>SUM(BK475:BK516)</f>
        <v>0</v>
      </c>
    </row>
    <row r="475" spans="2:65" s="1" customFormat="1" ht="16.5" customHeight="1">
      <c r="B475" s="33"/>
      <c r="C475" s="137" t="s">
        <v>481</v>
      </c>
      <c r="D475" s="137" t="s">
        <v>185</v>
      </c>
      <c r="E475" s="138" t="s">
        <v>1501</v>
      </c>
      <c r="F475" s="139" t="s">
        <v>1502</v>
      </c>
      <c r="G475" s="140" t="s">
        <v>188</v>
      </c>
      <c r="H475" s="141">
        <v>3.6</v>
      </c>
      <c r="I475" s="142"/>
      <c r="J475" s="143">
        <f>ROUND(I475*H475,2)</f>
        <v>0</v>
      </c>
      <c r="K475" s="139" t="s">
        <v>705</v>
      </c>
      <c r="L475" s="33"/>
      <c r="M475" s="144" t="s">
        <v>1</v>
      </c>
      <c r="N475" s="145" t="s">
        <v>52</v>
      </c>
      <c r="P475" s="146">
        <f>O475*H475</f>
        <v>0</v>
      </c>
      <c r="Q475" s="146">
        <v>0</v>
      </c>
      <c r="R475" s="146">
        <f>Q475*H475</f>
        <v>0</v>
      </c>
      <c r="S475" s="146">
        <v>0.03</v>
      </c>
      <c r="T475" s="147">
        <f>S475*H475</f>
        <v>0.108</v>
      </c>
      <c r="AR475" s="148" t="s">
        <v>290</v>
      </c>
      <c r="AT475" s="148" t="s">
        <v>185</v>
      </c>
      <c r="AU475" s="148" t="s">
        <v>96</v>
      </c>
      <c r="AY475" s="17" t="s">
        <v>183</v>
      </c>
      <c r="BE475" s="149">
        <f>IF(N475="základní",J475,0)</f>
        <v>0</v>
      </c>
      <c r="BF475" s="149">
        <f>IF(N475="snížená",J475,0)</f>
        <v>0</v>
      </c>
      <c r="BG475" s="149">
        <f>IF(N475="zákl. přenesená",J475,0)</f>
        <v>0</v>
      </c>
      <c r="BH475" s="149">
        <f>IF(N475="sníž. přenesená",J475,0)</f>
        <v>0</v>
      </c>
      <c r="BI475" s="149">
        <f>IF(N475="nulová",J475,0)</f>
        <v>0</v>
      </c>
      <c r="BJ475" s="17" t="s">
        <v>94</v>
      </c>
      <c r="BK475" s="149">
        <f>ROUND(I475*H475,2)</f>
        <v>0</v>
      </c>
      <c r="BL475" s="17" t="s">
        <v>290</v>
      </c>
      <c r="BM475" s="148" t="s">
        <v>1503</v>
      </c>
    </row>
    <row r="476" spans="2:65" s="13" customFormat="1" ht="11.25">
      <c r="B476" s="158"/>
      <c r="D476" s="151" t="s">
        <v>192</v>
      </c>
      <c r="E476" s="159" t="s">
        <v>1</v>
      </c>
      <c r="F476" s="160" t="s">
        <v>1412</v>
      </c>
      <c r="H476" s="159" t="s">
        <v>1</v>
      </c>
      <c r="I476" s="161"/>
      <c r="L476" s="158"/>
      <c r="M476" s="162"/>
      <c r="T476" s="163"/>
      <c r="AT476" s="159" t="s">
        <v>192</v>
      </c>
      <c r="AU476" s="159" t="s">
        <v>96</v>
      </c>
      <c r="AV476" s="13" t="s">
        <v>94</v>
      </c>
      <c r="AW476" s="13" t="s">
        <v>42</v>
      </c>
      <c r="AX476" s="13" t="s">
        <v>87</v>
      </c>
      <c r="AY476" s="159" t="s">
        <v>183</v>
      </c>
    </row>
    <row r="477" spans="2:65" s="12" customFormat="1" ht="11.25">
      <c r="B477" s="150"/>
      <c r="D477" s="151" t="s">
        <v>192</v>
      </c>
      <c r="E477" s="152" t="s">
        <v>1</v>
      </c>
      <c r="F477" s="153" t="s">
        <v>1504</v>
      </c>
      <c r="H477" s="154">
        <v>3.6</v>
      </c>
      <c r="I477" s="155"/>
      <c r="L477" s="150"/>
      <c r="M477" s="156"/>
      <c r="T477" s="157"/>
      <c r="AT477" s="152" t="s">
        <v>192</v>
      </c>
      <c r="AU477" s="152" t="s">
        <v>96</v>
      </c>
      <c r="AV477" s="12" t="s">
        <v>96</v>
      </c>
      <c r="AW477" s="12" t="s">
        <v>42</v>
      </c>
      <c r="AX477" s="12" t="s">
        <v>94</v>
      </c>
      <c r="AY477" s="152" t="s">
        <v>183</v>
      </c>
    </row>
    <row r="478" spans="2:65" s="1" customFormat="1" ht="37.9" customHeight="1">
      <c r="B478" s="33"/>
      <c r="C478" s="137" t="s">
        <v>485</v>
      </c>
      <c r="D478" s="137" t="s">
        <v>185</v>
      </c>
      <c r="E478" s="138" t="s">
        <v>1505</v>
      </c>
      <c r="F478" s="139" t="s">
        <v>1506</v>
      </c>
      <c r="G478" s="140" t="s">
        <v>206</v>
      </c>
      <c r="H478" s="141">
        <v>7</v>
      </c>
      <c r="I478" s="142"/>
      <c r="J478" s="143">
        <f>ROUND(I478*H478,2)</f>
        <v>0</v>
      </c>
      <c r="K478" s="139" t="s">
        <v>705</v>
      </c>
      <c r="L478" s="33"/>
      <c r="M478" s="144" t="s">
        <v>1</v>
      </c>
      <c r="N478" s="145" t="s">
        <v>52</v>
      </c>
      <c r="P478" s="146">
        <f>O478*H478</f>
        <v>0</v>
      </c>
      <c r="Q478" s="146">
        <v>0</v>
      </c>
      <c r="R478" s="146">
        <f>Q478*H478</f>
        <v>0</v>
      </c>
      <c r="S478" s="146">
        <v>0</v>
      </c>
      <c r="T478" s="147">
        <f>S478*H478</f>
        <v>0</v>
      </c>
      <c r="AR478" s="148" t="s">
        <v>290</v>
      </c>
      <c r="AT478" s="148" t="s">
        <v>185</v>
      </c>
      <c r="AU478" s="148" t="s">
        <v>96</v>
      </c>
      <c r="AY478" s="17" t="s">
        <v>183</v>
      </c>
      <c r="BE478" s="149">
        <f>IF(N478="základní",J478,0)</f>
        <v>0</v>
      </c>
      <c r="BF478" s="149">
        <f>IF(N478="snížená",J478,0)</f>
        <v>0</v>
      </c>
      <c r="BG478" s="149">
        <f>IF(N478="zákl. přenesená",J478,0)</f>
        <v>0</v>
      </c>
      <c r="BH478" s="149">
        <f>IF(N478="sníž. přenesená",J478,0)</f>
        <v>0</v>
      </c>
      <c r="BI478" s="149">
        <f>IF(N478="nulová",J478,0)</f>
        <v>0</v>
      </c>
      <c r="BJ478" s="17" t="s">
        <v>94</v>
      </c>
      <c r="BK478" s="149">
        <f>ROUND(I478*H478,2)</f>
        <v>0</v>
      </c>
      <c r="BL478" s="17" t="s">
        <v>290</v>
      </c>
      <c r="BM478" s="148" t="s">
        <v>1507</v>
      </c>
    </row>
    <row r="479" spans="2:65" s="13" customFormat="1" ht="11.25">
      <c r="B479" s="158"/>
      <c r="D479" s="151" t="s">
        <v>192</v>
      </c>
      <c r="E479" s="159" t="s">
        <v>1</v>
      </c>
      <c r="F479" s="160" t="s">
        <v>1180</v>
      </c>
      <c r="H479" s="159" t="s">
        <v>1</v>
      </c>
      <c r="I479" s="161"/>
      <c r="L479" s="158"/>
      <c r="M479" s="162"/>
      <c r="T479" s="163"/>
      <c r="AT479" s="159" t="s">
        <v>192</v>
      </c>
      <c r="AU479" s="159" t="s">
        <v>96</v>
      </c>
      <c r="AV479" s="13" t="s">
        <v>94</v>
      </c>
      <c r="AW479" s="13" t="s">
        <v>42</v>
      </c>
      <c r="AX479" s="13" t="s">
        <v>87</v>
      </c>
      <c r="AY479" s="159" t="s">
        <v>183</v>
      </c>
    </row>
    <row r="480" spans="2:65" s="13" customFormat="1" ht="11.25">
      <c r="B480" s="158"/>
      <c r="D480" s="151" t="s">
        <v>192</v>
      </c>
      <c r="E480" s="159" t="s">
        <v>1</v>
      </c>
      <c r="F480" s="160" t="s">
        <v>1508</v>
      </c>
      <c r="H480" s="159" t="s">
        <v>1</v>
      </c>
      <c r="I480" s="161"/>
      <c r="L480" s="158"/>
      <c r="M480" s="162"/>
      <c r="T480" s="163"/>
      <c r="AT480" s="159" t="s">
        <v>192</v>
      </c>
      <c r="AU480" s="159" t="s">
        <v>96</v>
      </c>
      <c r="AV480" s="13" t="s">
        <v>94</v>
      </c>
      <c r="AW480" s="13" t="s">
        <v>42</v>
      </c>
      <c r="AX480" s="13" t="s">
        <v>87</v>
      </c>
      <c r="AY480" s="159" t="s">
        <v>183</v>
      </c>
    </row>
    <row r="481" spans="2:65" s="13" customFormat="1" ht="11.25">
      <c r="B481" s="158"/>
      <c r="D481" s="151" t="s">
        <v>192</v>
      </c>
      <c r="E481" s="159" t="s">
        <v>1</v>
      </c>
      <c r="F481" s="160" t="s">
        <v>1509</v>
      </c>
      <c r="H481" s="159" t="s">
        <v>1</v>
      </c>
      <c r="I481" s="161"/>
      <c r="L481" s="158"/>
      <c r="M481" s="162"/>
      <c r="T481" s="163"/>
      <c r="AT481" s="159" t="s">
        <v>192</v>
      </c>
      <c r="AU481" s="159" t="s">
        <v>96</v>
      </c>
      <c r="AV481" s="13" t="s">
        <v>94</v>
      </c>
      <c r="AW481" s="13" t="s">
        <v>42</v>
      </c>
      <c r="AX481" s="13" t="s">
        <v>87</v>
      </c>
      <c r="AY481" s="159" t="s">
        <v>183</v>
      </c>
    </row>
    <row r="482" spans="2:65" s="12" customFormat="1" ht="11.25">
      <c r="B482" s="150"/>
      <c r="D482" s="151" t="s">
        <v>192</v>
      </c>
      <c r="E482" s="152" t="s">
        <v>1</v>
      </c>
      <c r="F482" s="153" t="s">
        <v>1510</v>
      </c>
      <c r="H482" s="154">
        <v>7</v>
      </c>
      <c r="I482" s="155"/>
      <c r="L482" s="150"/>
      <c r="M482" s="156"/>
      <c r="T482" s="157"/>
      <c r="AT482" s="152" t="s">
        <v>192</v>
      </c>
      <c r="AU482" s="152" t="s">
        <v>96</v>
      </c>
      <c r="AV482" s="12" t="s">
        <v>96</v>
      </c>
      <c r="AW482" s="12" t="s">
        <v>42</v>
      </c>
      <c r="AX482" s="12" t="s">
        <v>87</v>
      </c>
      <c r="AY482" s="152" t="s">
        <v>183</v>
      </c>
    </row>
    <row r="483" spans="2:65" s="15" customFormat="1" ht="11.25">
      <c r="B483" s="190"/>
      <c r="D483" s="151" t="s">
        <v>192</v>
      </c>
      <c r="E483" s="191" t="s">
        <v>1</v>
      </c>
      <c r="F483" s="192" t="s">
        <v>636</v>
      </c>
      <c r="H483" s="193">
        <v>7</v>
      </c>
      <c r="I483" s="194"/>
      <c r="L483" s="190"/>
      <c r="M483" s="195"/>
      <c r="T483" s="196"/>
      <c r="AT483" s="191" t="s">
        <v>192</v>
      </c>
      <c r="AU483" s="191" t="s">
        <v>96</v>
      </c>
      <c r="AV483" s="15" t="s">
        <v>190</v>
      </c>
      <c r="AW483" s="15" t="s">
        <v>42</v>
      </c>
      <c r="AX483" s="15" t="s">
        <v>94</v>
      </c>
      <c r="AY483" s="191" t="s">
        <v>183</v>
      </c>
    </row>
    <row r="484" spans="2:65" s="1" customFormat="1" ht="37.9" customHeight="1">
      <c r="B484" s="33"/>
      <c r="C484" s="137" t="s">
        <v>926</v>
      </c>
      <c r="D484" s="137" t="s">
        <v>185</v>
      </c>
      <c r="E484" s="138" t="s">
        <v>1511</v>
      </c>
      <c r="F484" s="139" t="s">
        <v>1512</v>
      </c>
      <c r="G484" s="140" t="s">
        <v>514</v>
      </c>
      <c r="H484" s="141">
        <v>0.47099999999999997</v>
      </c>
      <c r="I484" s="142"/>
      <c r="J484" s="143">
        <f>ROUND(I484*H484,2)</f>
        <v>0</v>
      </c>
      <c r="K484" s="139" t="s">
        <v>705</v>
      </c>
      <c r="L484" s="33"/>
      <c r="M484" s="144" t="s">
        <v>1</v>
      </c>
      <c r="N484" s="145" t="s">
        <v>52</v>
      </c>
      <c r="P484" s="146">
        <f>O484*H484</f>
        <v>0</v>
      </c>
      <c r="Q484" s="146">
        <v>1.89E-3</v>
      </c>
      <c r="R484" s="146">
        <f>Q484*H484</f>
        <v>8.901899999999999E-4</v>
      </c>
      <c r="S484" s="146">
        <v>0</v>
      </c>
      <c r="T484" s="147">
        <f>S484*H484</f>
        <v>0</v>
      </c>
      <c r="AR484" s="148" t="s">
        <v>190</v>
      </c>
      <c r="AT484" s="148" t="s">
        <v>185</v>
      </c>
      <c r="AU484" s="148" t="s">
        <v>96</v>
      </c>
      <c r="AY484" s="17" t="s">
        <v>183</v>
      </c>
      <c r="BE484" s="149">
        <f>IF(N484="základní",J484,0)</f>
        <v>0</v>
      </c>
      <c r="BF484" s="149">
        <f>IF(N484="snížená",J484,0)</f>
        <v>0</v>
      </c>
      <c r="BG484" s="149">
        <f>IF(N484="zákl. přenesená",J484,0)</f>
        <v>0</v>
      </c>
      <c r="BH484" s="149">
        <f>IF(N484="sníž. přenesená",J484,0)</f>
        <v>0</v>
      </c>
      <c r="BI484" s="149">
        <f>IF(N484="nulová",J484,0)</f>
        <v>0</v>
      </c>
      <c r="BJ484" s="17" t="s">
        <v>94</v>
      </c>
      <c r="BK484" s="149">
        <f>ROUND(I484*H484,2)</f>
        <v>0</v>
      </c>
      <c r="BL484" s="17" t="s">
        <v>190</v>
      </c>
      <c r="BM484" s="148" t="s">
        <v>1513</v>
      </c>
    </row>
    <row r="485" spans="2:65" s="13" customFormat="1" ht="11.25">
      <c r="B485" s="158"/>
      <c r="D485" s="151" t="s">
        <v>192</v>
      </c>
      <c r="E485" s="159" t="s">
        <v>1</v>
      </c>
      <c r="F485" s="160" t="s">
        <v>1321</v>
      </c>
      <c r="H485" s="159" t="s">
        <v>1</v>
      </c>
      <c r="I485" s="161"/>
      <c r="L485" s="158"/>
      <c r="M485" s="162"/>
      <c r="T485" s="163"/>
      <c r="AT485" s="159" t="s">
        <v>192</v>
      </c>
      <c r="AU485" s="159" t="s">
        <v>96</v>
      </c>
      <c r="AV485" s="13" t="s">
        <v>94</v>
      </c>
      <c r="AW485" s="13" t="s">
        <v>42</v>
      </c>
      <c r="AX485" s="13" t="s">
        <v>87</v>
      </c>
      <c r="AY485" s="159" t="s">
        <v>183</v>
      </c>
    </row>
    <row r="486" spans="2:65" s="13" customFormat="1" ht="11.25">
      <c r="B486" s="158"/>
      <c r="D486" s="151" t="s">
        <v>192</v>
      </c>
      <c r="E486" s="159" t="s">
        <v>1</v>
      </c>
      <c r="F486" s="160" t="s">
        <v>1514</v>
      </c>
      <c r="H486" s="159" t="s">
        <v>1</v>
      </c>
      <c r="I486" s="161"/>
      <c r="L486" s="158"/>
      <c r="M486" s="162"/>
      <c r="T486" s="163"/>
      <c r="AT486" s="159" t="s">
        <v>192</v>
      </c>
      <c r="AU486" s="159" t="s">
        <v>96</v>
      </c>
      <c r="AV486" s="13" t="s">
        <v>94</v>
      </c>
      <c r="AW486" s="13" t="s">
        <v>42</v>
      </c>
      <c r="AX486" s="13" t="s">
        <v>87</v>
      </c>
      <c r="AY486" s="159" t="s">
        <v>183</v>
      </c>
    </row>
    <row r="487" spans="2:65" s="12" customFormat="1" ht="11.25">
      <c r="B487" s="150"/>
      <c r="D487" s="151" t="s">
        <v>192</v>
      </c>
      <c r="E487" s="152" t="s">
        <v>1</v>
      </c>
      <c r="F487" s="153" t="s">
        <v>1515</v>
      </c>
      <c r="H487" s="154">
        <v>8.2000000000000003E-2</v>
      </c>
      <c r="I487" s="155"/>
      <c r="L487" s="150"/>
      <c r="M487" s="156"/>
      <c r="T487" s="157"/>
      <c r="AT487" s="152" t="s">
        <v>192</v>
      </c>
      <c r="AU487" s="152" t="s">
        <v>96</v>
      </c>
      <c r="AV487" s="12" t="s">
        <v>96</v>
      </c>
      <c r="AW487" s="12" t="s">
        <v>42</v>
      </c>
      <c r="AX487" s="12" t="s">
        <v>87</v>
      </c>
      <c r="AY487" s="152" t="s">
        <v>183</v>
      </c>
    </row>
    <row r="488" spans="2:65" s="13" customFormat="1" ht="11.25">
      <c r="B488" s="158"/>
      <c r="D488" s="151" t="s">
        <v>192</v>
      </c>
      <c r="E488" s="159" t="s">
        <v>1</v>
      </c>
      <c r="F488" s="160" t="s">
        <v>1516</v>
      </c>
      <c r="H488" s="159" t="s">
        <v>1</v>
      </c>
      <c r="I488" s="161"/>
      <c r="L488" s="158"/>
      <c r="M488" s="162"/>
      <c r="T488" s="163"/>
      <c r="AT488" s="159" t="s">
        <v>192</v>
      </c>
      <c r="AU488" s="159" t="s">
        <v>96</v>
      </c>
      <c r="AV488" s="13" t="s">
        <v>94</v>
      </c>
      <c r="AW488" s="13" t="s">
        <v>42</v>
      </c>
      <c r="AX488" s="13" t="s">
        <v>87</v>
      </c>
      <c r="AY488" s="159" t="s">
        <v>183</v>
      </c>
    </row>
    <row r="489" spans="2:65" s="12" customFormat="1" ht="11.25">
      <c r="B489" s="150"/>
      <c r="D489" s="151" t="s">
        <v>192</v>
      </c>
      <c r="E489" s="152" t="s">
        <v>1</v>
      </c>
      <c r="F489" s="153" t="s">
        <v>1517</v>
      </c>
      <c r="H489" s="154">
        <v>0.38900000000000001</v>
      </c>
      <c r="I489" s="155"/>
      <c r="L489" s="150"/>
      <c r="M489" s="156"/>
      <c r="T489" s="157"/>
      <c r="AT489" s="152" t="s">
        <v>192</v>
      </c>
      <c r="AU489" s="152" t="s">
        <v>96</v>
      </c>
      <c r="AV489" s="12" t="s">
        <v>96</v>
      </c>
      <c r="AW489" s="12" t="s">
        <v>42</v>
      </c>
      <c r="AX489" s="12" t="s">
        <v>87</v>
      </c>
      <c r="AY489" s="152" t="s">
        <v>183</v>
      </c>
    </row>
    <row r="490" spans="2:65" s="15" customFormat="1" ht="11.25">
      <c r="B490" s="190"/>
      <c r="D490" s="151" t="s">
        <v>192</v>
      </c>
      <c r="E490" s="191" t="s">
        <v>1</v>
      </c>
      <c r="F490" s="192" t="s">
        <v>636</v>
      </c>
      <c r="H490" s="193">
        <v>0.47099999999999997</v>
      </c>
      <c r="I490" s="194"/>
      <c r="L490" s="190"/>
      <c r="M490" s="195"/>
      <c r="T490" s="196"/>
      <c r="AT490" s="191" t="s">
        <v>192</v>
      </c>
      <c r="AU490" s="191" t="s">
        <v>96</v>
      </c>
      <c r="AV490" s="15" t="s">
        <v>190</v>
      </c>
      <c r="AW490" s="15" t="s">
        <v>42</v>
      </c>
      <c r="AX490" s="15" t="s">
        <v>94</v>
      </c>
      <c r="AY490" s="191" t="s">
        <v>183</v>
      </c>
    </row>
    <row r="491" spans="2:65" s="1" customFormat="1" ht="33" customHeight="1">
      <c r="B491" s="33"/>
      <c r="C491" s="137" t="s">
        <v>853</v>
      </c>
      <c r="D491" s="137" t="s">
        <v>185</v>
      </c>
      <c r="E491" s="138" t="s">
        <v>1518</v>
      </c>
      <c r="F491" s="139" t="s">
        <v>1519</v>
      </c>
      <c r="G491" s="140" t="s">
        <v>539</v>
      </c>
      <c r="H491" s="141">
        <v>7.6</v>
      </c>
      <c r="I491" s="142"/>
      <c r="J491" s="143">
        <f>ROUND(I491*H491,2)</f>
        <v>0</v>
      </c>
      <c r="K491" s="139" t="s">
        <v>705</v>
      </c>
      <c r="L491" s="33"/>
      <c r="M491" s="144" t="s">
        <v>1</v>
      </c>
      <c r="N491" s="145" t="s">
        <v>52</v>
      </c>
      <c r="P491" s="146">
        <f>O491*H491</f>
        <v>0</v>
      </c>
      <c r="Q491" s="146">
        <v>0</v>
      </c>
      <c r="R491" s="146">
        <f>Q491*H491</f>
        <v>0</v>
      </c>
      <c r="S491" s="146">
        <v>0</v>
      </c>
      <c r="T491" s="147">
        <f>S491*H491</f>
        <v>0</v>
      </c>
      <c r="AR491" s="148" t="s">
        <v>290</v>
      </c>
      <c r="AT491" s="148" t="s">
        <v>185</v>
      </c>
      <c r="AU491" s="148" t="s">
        <v>96</v>
      </c>
      <c r="AY491" s="17" t="s">
        <v>183</v>
      </c>
      <c r="BE491" s="149">
        <f>IF(N491="základní",J491,0)</f>
        <v>0</v>
      </c>
      <c r="BF491" s="149">
        <f>IF(N491="snížená",J491,0)</f>
        <v>0</v>
      </c>
      <c r="BG491" s="149">
        <f>IF(N491="zákl. přenesená",J491,0)</f>
        <v>0</v>
      </c>
      <c r="BH491" s="149">
        <f>IF(N491="sníž. přenesená",J491,0)</f>
        <v>0</v>
      </c>
      <c r="BI491" s="149">
        <f>IF(N491="nulová",J491,0)</f>
        <v>0</v>
      </c>
      <c r="BJ491" s="17" t="s">
        <v>94</v>
      </c>
      <c r="BK491" s="149">
        <f>ROUND(I491*H491,2)</f>
        <v>0</v>
      </c>
      <c r="BL491" s="17" t="s">
        <v>290</v>
      </c>
      <c r="BM491" s="148" t="s">
        <v>1520</v>
      </c>
    </row>
    <row r="492" spans="2:65" s="13" customFormat="1" ht="11.25">
      <c r="B492" s="158"/>
      <c r="D492" s="151" t="s">
        <v>192</v>
      </c>
      <c r="E492" s="159" t="s">
        <v>1</v>
      </c>
      <c r="F492" s="160" t="s">
        <v>1321</v>
      </c>
      <c r="H492" s="159" t="s">
        <v>1</v>
      </c>
      <c r="I492" s="161"/>
      <c r="L492" s="158"/>
      <c r="M492" s="162"/>
      <c r="T492" s="163"/>
      <c r="AT492" s="159" t="s">
        <v>192</v>
      </c>
      <c r="AU492" s="159" t="s">
        <v>96</v>
      </c>
      <c r="AV492" s="13" t="s">
        <v>94</v>
      </c>
      <c r="AW492" s="13" t="s">
        <v>42</v>
      </c>
      <c r="AX492" s="13" t="s">
        <v>87</v>
      </c>
      <c r="AY492" s="159" t="s">
        <v>183</v>
      </c>
    </row>
    <row r="493" spans="2:65" s="12" customFormat="1" ht="11.25">
      <c r="B493" s="150"/>
      <c r="D493" s="151" t="s">
        <v>192</v>
      </c>
      <c r="E493" s="152" t="s">
        <v>1</v>
      </c>
      <c r="F493" s="153" t="s">
        <v>1521</v>
      </c>
      <c r="H493" s="154">
        <v>7.6</v>
      </c>
      <c r="I493" s="155"/>
      <c r="L493" s="150"/>
      <c r="M493" s="156"/>
      <c r="T493" s="157"/>
      <c r="AT493" s="152" t="s">
        <v>192</v>
      </c>
      <c r="AU493" s="152" t="s">
        <v>96</v>
      </c>
      <c r="AV493" s="12" t="s">
        <v>96</v>
      </c>
      <c r="AW493" s="12" t="s">
        <v>42</v>
      </c>
      <c r="AX493" s="12" t="s">
        <v>87</v>
      </c>
      <c r="AY493" s="152" t="s">
        <v>183</v>
      </c>
    </row>
    <row r="494" spans="2:65" s="13" customFormat="1" ht="11.25">
      <c r="B494" s="158"/>
      <c r="D494" s="151" t="s">
        <v>192</v>
      </c>
      <c r="E494" s="159" t="s">
        <v>1</v>
      </c>
      <c r="F494" s="160" t="s">
        <v>1522</v>
      </c>
      <c r="H494" s="159" t="s">
        <v>1</v>
      </c>
      <c r="I494" s="161"/>
      <c r="L494" s="158"/>
      <c r="M494" s="162"/>
      <c r="T494" s="163"/>
      <c r="AT494" s="159" t="s">
        <v>192</v>
      </c>
      <c r="AU494" s="159" t="s">
        <v>96</v>
      </c>
      <c r="AV494" s="13" t="s">
        <v>94</v>
      </c>
      <c r="AW494" s="13" t="s">
        <v>42</v>
      </c>
      <c r="AX494" s="13" t="s">
        <v>87</v>
      </c>
      <c r="AY494" s="159" t="s">
        <v>183</v>
      </c>
    </row>
    <row r="495" spans="2:65" s="15" customFormat="1" ht="11.25">
      <c r="B495" s="190"/>
      <c r="D495" s="151" t="s">
        <v>192</v>
      </c>
      <c r="E495" s="191" t="s">
        <v>1</v>
      </c>
      <c r="F495" s="192" t="s">
        <v>636</v>
      </c>
      <c r="H495" s="193">
        <v>7.6</v>
      </c>
      <c r="I495" s="194"/>
      <c r="L495" s="190"/>
      <c r="M495" s="195"/>
      <c r="T495" s="196"/>
      <c r="AT495" s="191" t="s">
        <v>192</v>
      </c>
      <c r="AU495" s="191" t="s">
        <v>96</v>
      </c>
      <c r="AV495" s="15" t="s">
        <v>190</v>
      </c>
      <c r="AW495" s="15" t="s">
        <v>42</v>
      </c>
      <c r="AX495" s="15" t="s">
        <v>94</v>
      </c>
      <c r="AY495" s="191" t="s">
        <v>183</v>
      </c>
    </row>
    <row r="496" spans="2:65" s="1" customFormat="1" ht="16.5" customHeight="1">
      <c r="B496" s="33"/>
      <c r="C496" s="176" t="s">
        <v>938</v>
      </c>
      <c r="D496" s="176" t="s">
        <v>511</v>
      </c>
      <c r="E496" s="177" t="s">
        <v>1523</v>
      </c>
      <c r="F496" s="178" t="s">
        <v>1524</v>
      </c>
      <c r="G496" s="179" t="s">
        <v>539</v>
      </c>
      <c r="H496" s="180">
        <v>8.2080000000000002</v>
      </c>
      <c r="I496" s="181"/>
      <c r="J496" s="182">
        <f>ROUND(I496*H496,2)</f>
        <v>0</v>
      </c>
      <c r="K496" s="178" t="s">
        <v>705</v>
      </c>
      <c r="L496" s="183"/>
      <c r="M496" s="184" t="s">
        <v>1</v>
      </c>
      <c r="N496" s="185" t="s">
        <v>52</v>
      </c>
      <c r="P496" s="146">
        <f>O496*H496</f>
        <v>0</v>
      </c>
      <c r="Q496" s="146">
        <v>5.0000000000000001E-3</v>
      </c>
      <c r="R496" s="146">
        <f>Q496*H496</f>
        <v>4.104E-2</v>
      </c>
      <c r="S496" s="146">
        <v>0</v>
      </c>
      <c r="T496" s="147">
        <f>S496*H496</f>
        <v>0</v>
      </c>
      <c r="AR496" s="148" t="s">
        <v>357</v>
      </c>
      <c r="AT496" s="148" t="s">
        <v>511</v>
      </c>
      <c r="AU496" s="148" t="s">
        <v>96</v>
      </c>
      <c r="AY496" s="17" t="s">
        <v>183</v>
      </c>
      <c r="BE496" s="149">
        <f>IF(N496="základní",J496,0)</f>
        <v>0</v>
      </c>
      <c r="BF496" s="149">
        <f>IF(N496="snížená",J496,0)</f>
        <v>0</v>
      </c>
      <c r="BG496" s="149">
        <f>IF(N496="zákl. přenesená",J496,0)</f>
        <v>0</v>
      </c>
      <c r="BH496" s="149">
        <f>IF(N496="sníž. přenesená",J496,0)</f>
        <v>0</v>
      </c>
      <c r="BI496" s="149">
        <f>IF(N496="nulová",J496,0)</f>
        <v>0</v>
      </c>
      <c r="BJ496" s="17" t="s">
        <v>94</v>
      </c>
      <c r="BK496" s="149">
        <f>ROUND(I496*H496,2)</f>
        <v>0</v>
      </c>
      <c r="BL496" s="17" t="s">
        <v>290</v>
      </c>
      <c r="BM496" s="148" t="s">
        <v>1525</v>
      </c>
    </row>
    <row r="497" spans="2:65" s="12" customFormat="1" ht="11.25">
      <c r="B497" s="150"/>
      <c r="D497" s="151" t="s">
        <v>192</v>
      </c>
      <c r="E497" s="152" t="s">
        <v>1</v>
      </c>
      <c r="F497" s="153" t="s">
        <v>1526</v>
      </c>
      <c r="H497" s="154">
        <v>8.2080000000000002</v>
      </c>
      <c r="I497" s="155"/>
      <c r="L497" s="150"/>
      <c r="M497" s="156"/>
      <c r="T497" s="157"/>
      <c r="AT497" s="152" t="s">
        <v>192</v>
      </c>
      <c r="AU497" s="152" t="s">
        <v>96</v>
      </c>
      <c r="AV497" s="12" t="s">
        <v>96</v>
      </c>
      <c r="AW497" s="12" t="s">
        <v>42</v>
      </c>
      <c r="AX497" s="12" t="s">
        <v>94</v>
      </c>
      <c r="AY497" s="152" t="s">
        <v>183</v>
      </c>
    </row>
    <row r="498" spans="2:65" s="1" customFormat="1" ht="24.2" customHeight="1">
      <c r="B498" s="33"/>
      <c r="C498" s="176" t="s">
        <v>858</v>
      </c>
      <c r="D498" s="176" t="s">
        <v>511</v>
      </c>
      <c r="E498" s="177" t="s">
        <v>1527</v>
      </c>
      <c r="F498" s="178" t="s">
        <v>1528</v>
      </c>
      <c r="G498" s="179" t="s">
        <v>1529</v>
      </c>
      <c r="H498" s="180">
        <v>0.08</v>
      </c>
      <c r="I498" s="181"/>
      <c r="J498" s="182">
        <f>ROUND(I498*H498,2)</f>
        <v>0</v>
      </c>
      <c r="K498" s="178" t="s">
        <v>705</v>
      </c>
      <c r="L498" s="183"/>
      <c r="M498" s="184" t="s">
        <v>1</v>
      </c>
      <c r="N498" s="185" t="s">
        <v>52</v>
      </c>
      <c r="P498" s="146">
        <f>O498*H498</f>
        <v>0</v>
      </c>
      <c r="Q498" s="146">
        <v>5.0000000000000001E-3</v>
      </c>
      <c r="R498" s="146">
        <f>Q498*H498</f>
        <v>4.0000000000000002E-4</v>
      </c>
      <c r="S498" s="146">
        <v>0</v>
      </c>
      <c r="T498" s="147">
        <f>S498*H498</f>
        <v>0</v>
      </c>
      <c r="AR498" s="148" t="s">
        <v>357</v>
      </c>
      <c r="AT498" s="148" t="s">
        <v>511</v>
      </c>
      <c r="AU498" s="148" t="s">
        <v>96</v>
      </c>
      <c r="AY498" s="17" t="s">
        <v>183</v>
      </c>
      <c r="BE498" s="149">
        <f>IF(N498="základní",J498,0)</f>
        <v>0</v>
      </c>
      <c r="BF498" s="149">
        <f>IF(N498="snížená",J498,0)</f>
        <v>0</v>
      </c>
      <c r="BG498" s="149">
        <f>IF(N498="zákl. přenesená",J498,0)</f>
        <v>0</v>
      </c>
      <c r="BH498" s="149">
        <f>IF(N498="sníž. přenesená",J498,0)</f>
        <v>0</v>
      </c>
      <c r="BI498" s="149">
        <f>IF(N498="nulová",J498,0)</f>
        <v>0</v>
      </c>
      <c r="BJ498" s="17" t="s">
        <v>94</v>
      </c>
      <c r="BK498" s="149">
        <f>ROUND(I498*H498,2)</f>
        <v>0</v>
      </c>
      <c r="BL498" s="17" t="s">
        <v>290</v>
      </c>
      <c r="BM498" s="148" t="s">
        <v>1530</v>
      </c>
    </row>
    <row r="499" spans="2:65" s="13" customFormat="1" ht="11.25">
      <c r="B499" s="158"/>
      <c r="D499" s="151" t="s">
        <v>192</v>
      </c>
      <c r="E499" s="159" t="s">
        <v>1</v>
      </c>
      <c r="F499" s="160" t="s">
        <v>1321</v>
      </c>
      <c r="H499" s="159" t="s">
        <v>1</v>
      </c>
      <c r="I499" s="161"/>
      <c r="L499" s="158"/>
      <c r="M499" s="162"/>
      <c r="T499" s="163"/>
      <c r="AT499" s="159" t="s">
        <v>192</v>
      </c>
      <c r="AU499" s="159" t="s">
        <v>96</v>
      </c>
      <c r="AV499" s="13" t="s">
        <v>94</v>
      </c>
      <c r="AW499" s="13" t="s">
        <v>42</v>
      </c>
      <c r="AX499" s="13" t="s">
        <v>87</v>
      </c>
      <c r="AY499" s="159" t="s">
        <v>183</v>
      </c>
    </row>
    <row r="500" spans="2:65" s="13" customFormat="1" ht="11.25">
      <c r="B500" s="158"/>
      <c r="D500" s="151" t="s">
        <v>192</v>
      </c>
      <c r="E500" s="159" t="s">
        <v>1</v>
      </c>
      <c r="F500" s="160" t="s">
        <v>1531</v>
      </c>
      <c r="H500" s="159" t="s">
        <v>1</v>
      </c>
      <c r="I500" s="161"/>
      <c r="L500" s="158"/>
      <c r="M500" s="162"/>
      <c r="T500" s="163"/>
      <c r="AT500" s="159" t="s">
        <v>192</v>
      </c>
      <c r="AU500" s="159" t="s">
        <v>96</v>
      </c>
      <c r="AV500" s="13" t="s">
        <v>94</v>
      </c>
      <c r="AW500" s="13" t="s">
        <v>42</v>
      </c>
      <c r="AX500" s="13" t="s">
        <v>87</v>
      </c>
      <c r="AY500" s="159" t="s">
        <v>183</v>
      </c>
    </row>
    <row r="501" spans="2:65" s="12" customFormat="1" ht="11.25">
      <c r="B501" s="150"/>
      <c r="D501" s="151" t="s">
        <v>192</v>
      </c>
      <c r="E501" s="152" t="s">
        <v>1</v>
      </c>
      <c r="F501" s="153" t="s">
        <v>1532</v>
      </c>
      <c r="H501" s="154">
        <v>0.08</v>
      </c>
      <c r="I501" s="155"/>
      <c r="L501" s="150"/>
      <c r="M501" s="156"/>
      <c r="T501" s="157"/>
      <c r="AT501" s="152" t="s">
        <v>192</v>
      </c>
      <c r="AU501" s="152" t="s">
        <v>96</v>
      </c>
      <c r="AV501" s="12" t="s">
        <v>96</v>
      </c>
      <c r="AW501" s="12" t="s">
        <v>42</v>
      </c>
      <c r="AX501" s="12" t="s">
        <v>87</v>
      </c>
      <c r="AY501" s="152" t="s">
        <v>183</v>
      </c>
    </row>
    <row r="502" spans="2:65" s="15" customFormat="1" ht="11.25">
      <c r="B502" s="190"/>
      <c r="D502" s="151" t="s">
        <v>192</v>
      </c>
      <c r="E502" s="191" t="s">
        <v>1</v>
      </c>
      <c r="F502" s="192" t="s">
        <v>636</v>
      </c>
      <c r="H502" s="193">
        <v>0.08</v>
      </c>
      <c r="I502" s="194"/>
      <c r="L502" s="190"/>
      <c r="M502" s="195"/>
      <c r="T502" s="196"/>
      <c r="AT502" s="191" t="s">
        <v>192</v>
      </c>
      <c r="AU502" s="191" t="s">
        <v>96</v>
      </c>
      <c r="AV502" s="15" t="s">
        <v>190</v>
      </c>
      <c r="AW502" s="15" t="s">
        <v>42</v>
      </c>
      <c r="AX502" s="15" t="s">
        <v>94</v>
      </c>
      <c r="AY502" s="191" t="s">
        <v>183</v>
      </c>
    </row>
    <row r="503" spans="2:65" s="1" customFormat="1" ht="24.2" customHeight="1">
      <c r="B503" s="33"/>
      <c r="C503" s="137" t="s">
        <v>948</v>
      </c>
      <c r="D503" s="137" t="s">
        <v>185</v>
      </c>
      <c r="E503" s="138" t="s">
        <v>1533</v>
      </c>
      <c r="F503" s="139" t="s">
        <v>1534</v>
      </c>
      <c r="G503" s="140" t="s">
        <v>188</v>
      </c>
      <c r="H503" s="141">
        <v>7.6</v>
      </c>
      <c r="I503" s="142"/>
      <c r="J503" s="143">
        <f>ROUND(I503*H503,2)</f>
        <v>0</v>
      </c>
      <c r="K503" s="139" t="s">
        <v>705</v>
      </c>
      <c r="L503" s="33"/>
      <c r="M503" s="144" t="s">
        <v>1</v>
      </c>
      <c r="N503" s="145" t="s">
        <v>52</v>
      </c>
      <c r="P503" s="146">
        <f>O503*H503</f>
        <v>0</v>
      </c>
      <c r="Q503" s="146">
        <v>0</v>
      </c>
      <c r="R503" s="146">
        <f>Q503*H503</f>
        <v>0</v>
      </c>
      <c r="S503" s="146">
        <v>0</v>
      </c>
      <c r="T503" s="147">
        <f>S503*H503</f>
        <v>0</v>
      </c>
      <c r="AR503" s="148" t="s">
        <v>290</v>
      </c>
      <c r="AT503" s="148" t="s">
        <v>185</v>
      </c>
      <c r="AU503" s="148" t="s">
        <v>96</v>
      </c>
      <c r="AY503" s="17" t="s">
        <v>183</v>
      </c>
      <c r="BE503" s="149">
        <f>IF(N503="základní",J503,0)</f>
        <v>0</v>
      </c>
      <c r="BF503" s="149">
        <f>IF(N503="snížená",J503,0)</f>
        <v>0</v>
      </c>
      <c r="BG503" s="149">
        <f>IF(N503="zákl. přenesená",J503,0)</f>
        <v>0</v>
      </c>
      <c r="BH503" s="149">
        <f>IF(N503="sníž. přenesená",J503,0)</f>
        <v>0</v>
      </c>
      <c r="BI503" s="149">
        <f>IF(N503="nulová",J503,0)</f>
        <v>0</v>
      </c>
      <c r="BJ503" s="17" t="s">
        <v>94</v>
      </c>
      <c r="BK503" s="149">
        <f>ROUND(I503*H503,2)</f>
        <v>0</v>
      </c>
      <c r="BL503" s="17" t="s">
        <v>290</v>
      </c>
      <c r="BM503" s="148" t="s">
        <v>1535</v>
      </c>
    </row>
    <row r="504" spans="2:65" s="13" customFormat="1" ht="11.25">
      <c r="B504" s="158"/>
      <c r="D504" s="151" t="s">
        <v>192</v>
      </c>
      <c r="E504" s="159" t="s">
        <v>1</v>
      </c>
      <c r="F504" s="160" t="s">
        <v>1536</v>
      </c>
      <c r="H504" s="159" t="s">
        <v>1</v>
      </c>
      <c r="I504" s="161"/>
      <c r="L504" s="158"/>
      <c r="M504" s="162"/>
      <c r="T504" s="163"/>
      <c r="AT504" s="159" t="s">
        <v>192</v>
      </c>
      <c r="AU504" s="159" t="s">
        <v>96</v>
      </c>
      <c r="AV504" s="13" t="s">
        <v>94</v>
      </c>
      <c r="AW504" s="13" t="s">
        <v>42</v>
      </c>
      <c r="AX504" s="13" t="s">
        <v>87</v>
      </c>
      <c r="AY504" s="159" t="s">
        <v>183</v>
      </c>
    </row>
    <row r="505" spans="2:65" s="13" customFormat="1" ht="11.25">
      <c r="B505" s="158"/>
      <c r="D505" s="151" t="s">
        <v>192</v>
      </c>
      <c r="E505" s="159" t="s">
        <v>1</v>
      </c>
      <c r="F505" s="160" t="s">
        <v>1321</v>
      </c>
      <c r="H505" s="159" t="s">
        <v>1</v>
      </c>
      <c r="I505" s="161"/>
      <c r="L505" s="158"/>
      <c r="M505" s="162"/>
      <c r="T505" s="163"/>
      <c r="AT505" s="159" t="s">
        <v>192</v>
      </c>
      <c r="AU505" s="159" t="s">
        <v>96</v>
      </c>
      <c r="AV505" s="13" t="s">
        <v>94</v>
      </c>
      <c r="AW505" s="13" t="s">
        <v>42</v>
      </c>
      <c r="AX505" s="13" t="s">
        <v>87</v>
      </c>
      <c r="AY505" s="159" t="s">
        <v>183</v>
      </c>
    </row>
    <row r="506" spans="2:65" s="13" customFormat="1" ht="11.25">
      <c r="B506" s="158"/>
      <c r="D506" s="151" t="s">
        <v>192</v>
      </c>
      <c r="E506" s="159" t="s">
        <v>1</v>
      </c>
      <c r="F506" s="160" t="s">
        <v>1537</v>
      </c>
      <c r="H506" s="159" t="s">
        <v>1</v>
      </c>
      <c r="I506" s="161"/>
      <c r="L506" s="158"/>
      <c r="M506" s="162"/>
      <c r="T506" s="163"/>
      <c r="AT506" s="159" t="s">
        <v>192</v>
      </c>
      <c r="AU506" s="159" t="s">
        <v>96</v>
      </c>
      <c r="AV506" s="13" t="s">
        <v>94</v>
      </c>
      <c r="AW506" s="13" t="s">
        <v>42</v>
      </c>
      <c r="AX506" s="13" t="s">
        <v>87</v>
      </c>
      <c r="AY506" s="159" t="s">
        <v>183</v>
      </c>
    </row>
    <row r="507" spans="2:65" s="12" customFormat="1" ht="11.25">
      <c r="B507" s="150"/>
      <c r="D507" s="151" t="s">
        <v>192</v>
      </c>
      <c r="E507" s="152" t="s">
        <v>1</v>
      </c>
      <c r="F507" s="153" t="s">
        <v>1538</v>
      </c>
      <c r="H507" s="154">
        <v>7.6</v>
      </c>
      <c r="I507" s="155"/>
      <c r="L507" s="150"/>
      <c r="M507" s="156"/>
      <c r="T507" s="157"/>
      <c r="AT507" s="152" t="s">
        <v>192</v>
      </c>
      <c r="AU507" s="152" t="s">
        <v>96</v>
      </c>
      <c r="AV507" s="12" t="s">
        <v>96</v>
      </c>
      <c r="AW507" s="12" t="s">
        <v>42</v>
      </c>
      <c r="AX507" s="12" t="s">
        <v>87</v>
      </c>
      <c r="AY507" s="152" t="s">
        <v>183</v>
      </c>
    </row>
    <row r="508" spans="2:65" s="13" customFormat="1" ht="11.25">
      <c r="B508" s="158"/>
      <c r="D508" s="151" t="s">
        <v>192</v>
      </c>
      <c r="E508" s="159" t="s">
        <v>1</v>
      </c>
      <c r="F508" s="160" t="s">
        <v>1539</v>
      </c>
      <c r="H508" s="159" t="s">
        <v>1</v>
      </c>
      <c r="I508" s="161"/>
      <c r="L508" s="158"/>
      <c r="M508" s="162"/>
      <c r="T508" s="163"/>
      <c r="AT508" s="159" t="s">
        <v>192</v>
      </c>
      <c r="AU508" s="159" t="s">
        <v>96</v>
      </c>
      <c r="AV508" s="13" t="s">
        <v>94</v>
      </c>
      <c r="AW508" s="13" t="s">
        <v>42</v>
      </c>
      <c r="AX508" s="13" t="s">
        <v>87</v>
      </c>
      <c r="AY508" s="159" t="s">
        <v>183</v>
      </c>
    </row>
    <row r="509" spans="2:65" s="13" customFormat="1" ht="11.25">
      <c r="B509" s="158"/>
      <c r="D509" s="151" t="s">
        <v>192</v>
      </c>
      <c r="E509" s="159" t="s">
        <v>1</v>
      </c>
      <c r="F509" s="160" t="s">
        <v>1540</v>
      </c>
      <c r="H509" s="159" t="s">
        <v>1</v>
      </c>
      <c r="I509" s="161"/>
      <c r="L509" s="158"/>
      <c r="M509" s="162"/>
      <c r="T509" s="163"/>
      <c r="AT509" s="159" t="s">
        <v>192</v>
      </c>
      <c r="AU509" s="159" t="s">
        <v>96</v>
      </c>
      <c r="AV509" s="13" t="s">
        <v>94</v>
      </c>
      <c r="AW509" s="13" t="s">
        <v>42</v>
      </c>
      <c r="AX509" s="13" t="s">
        <v>87</v>
      </c>
      <c r="AY509" s="159" t="s">
        <v>183</v>
      </c>
    </row>
    <row r="510" spans="2:65" s="15" customFormat="1" ht="11.25">
      <c r="B510" s="190"/>
      <c r="D510" s="151" t="s">
        <v>192</v>
      </c>
      <c r="E510" s="191" t="s">
        <v>1</v>
      </c>
      <c r="F510" s="192" t="s">
        <v>636</v>
      </c>
      <c r="H510" s="193">
        <v>7.6</v>
      </c>
      <c r="I510" s="194"/>
      <c r="L510" s="190"/>
      <c r="M510" s="195"/>
      <c r="T510" s="196"/>
      <c r="AT510" s="191" t="s">
        <v>192</v>
      </c>
      <c r="AU510" s="191" t="s">
        <v>96</v>
      </c>
      <c r="AV510" s="15" t="s">
        <v>190</v>
      </c>
      <c r="AW510" s="15" t="s">
        <v>42</v>
      </c>
      <c r="AX510" s="15" t="s">
        <v>94</v>
      </c>
      <c r="AY510" s="191" t="s">
        <v>183</v>
      </c>
    </row>
    <row r="511" spans="2:65" s="1" customFormat="1" ht="24.2" customHeight="1">
      <c r="B511" s="33"/>
      <c r="C511" s="176" t="s">
        <v>863</v>
      </c>
      <c r="D511" s="176" t="s">
        <v>511</v>
      </c>
      <c r="E511" s="177" t="s">
        <v>1541</v>
      </c>
      <c r="F511" s="178" t="s">
        <v>1542</v>
      </c>
      <c r="G511" s="179" t="s">
        <v>188</v>
      </c>
      <c r="H511" s="180">
        <v>7.7759999999999998</v>
      </c>
      <c r="I511" s="181"/>
      <c r="J511" s="182">
        <f>ROUND(I511*H511,2)</f>
        <v>0</v>
      </c>
      <c r="K511" s="178" t="s">
        <v>705</v>
      </c>
      <c r="L511" s="183"/>
      <c r="M511" s="184" t="s">
        <v>1</v>
      </c>
      <c r="N511" s="185" t="s">
        <v>52</v>
      </c>
      <c r="P511" s="146">
        <f>O511*H511</f>
        <v>0</v>
      </c>
      <c r="Q511" s="146">
        <v>2.75E-2</v>
      </c>
      <c r="R511" s="146">
        <f>Q511*H511</f>
        <v>0.21384</v>
      </c>
      <c r="S511" s="146">
        <v>0</v>
      </c>
      <c r="T511" s="147">
        <f>S511*H511</f>
        <v>0</v>
      </c>
      <c r="AR511" s="148" t="s">
        <v>357</v>
      </c>
      <c r="AT511" s="148" t="s">
        <v>511</v>
      </c>
      <c r="AU511" s="148" t="s">
        <v>96</v>
      </c>
      <c r="AY511" s="17" t="s">
        <v>183</v>
      </c>
      <c r="BE511" s="149">
        <f>IF(N511="základní",J511,0)</f>
        <v>0</v>
      </c>
      <c r="BF511" s="149">
        <f>IF(N511="snížená",J511,0)</f>
        <v>0</v>
      </c>
      <c r="BG511" s="149">
        <f>IF(N511="zákl. přenesená",J511,0)</f>
        <v>0</v>
      </c>
      <c r="BH511" s="149">
        <f>IF(N511="sníž. přenesená",J511,0)</f>
        <v>0</v>
      </c>
      <c r="BI511" s="149">
        <f>IF(N511="nulová",J511,0)</f>
        <v>0</v>
      </c>
      <c r="BJ511" s="17" t="s">
        <v>94</v>
      </c>
      <c r="BK511" s="149">
        <f>ROUND(I511*H511,2)</f>
        <v>0</v>
      </c>
      <c r="BL511" s="17" t="s">
        <v>290</v>
      </c>
      <c r="BM511" s="148" t="s">
        <v>1543</v>
      </c>
    </row>
    <row r="512" spans="2:65" s="13" customFormat="1" ht="11.25">
      <c r="B512" s="158"/>
      <c r="D512" s="151" t="s">
        <v>192</v>
      </c>
      <c r="E512" s="159" t="s">
        <v>1</v>
      </c>
      <c r="F512" s="160" t="s">
        <v>1184</v>
      </c>
      <c r="H512" s="159" t="s">
        <v>1</v>
      </c>
      <c r="I512" s="161"/>
      <c r="L512" s="158"/>
      <c r="M512" s="162"/>
      <c r="T512" s="163"/>
      <c r="AT512" s="159" t="s">
        <v>192</v>
      </c>
      <c r="AU512" s="159" t="s">
        <v>96</v>
      </c>
      <c r="AV512" s="13" t="s">
        <v>94</v>
      </c>
      <c r="AW512" s="13" t="s">
        <v>42</v>
      </c>
      <c r="AX512" s="13" t="s">
        <v>87</v>
      </c>
      <c r="AY512" s="159" t="s">
        <v>183</v>
      </c>
    </row>
    <row r="513" spans="2:65" s="13" customFormat="1" ht="11.25">
      <c r="B513" s="158"/>
      <c r="D513" s="151" t="s">
        <v>192</v>
      </c>
      <c r="E513" s="159" t="s">
        <v>1</v>
      </c>
      <c r="F513" s="160" t="s">
        <v>1544</v>
      </c>
      <c r="H513" s="159" t="s">
        <v>1</v>
      </c>
      <c r="I513" s="161"/>
      <c r="L513" s="158"/>
      <c r="M513" s="162"/>
      <c r="T513" s="163"/>
      <c r="AT513" s="159" t="s">
        <v>192</v>
      </c>
      <c r="AU513" s="159" t="s">
        <v>96</v>
      </c>
      <c r="AV513" s="13" t="s">
        <v>94</v>
      </c>
      <c r="AW513" s="13" t="s">
        <v>42</v>
      </c>
      <c r="AX513" s="13" t="s">
        <v>87</v>
      </c>
      <c r="AY513" s="159" t="s">
        <v>183</v>
      </c>
    </row>
    <row r="514" spans="2:65" s="12" customFormat="1" ht="11.25">
      <c r="B514" s="150"/>
      <c r="D514" s="151" t="s">
        <v>192</v>
      </c>
      <c r="E514" s="152" t="s">
        <v>1</v>
      </c>
      <c r="F514" s="153" t="s">
        <v>1545</v>
      </c>
      <c r="H514" s="154">
        <v>7.7759999999999998</v>
      </c>
      <c r="I514" s="155"/>
      <c r="L514" s="150"/>
      <c r="M514" s="156"/>
      <c r="T514" s="157"/>
      <c r="AT514" s="152" t="s">
        <v>192</v>
      </c>
      <c r="AU514" s="152" t="s">
        <v>96</v>
      </c>
      <c r="AV514" s="12" t="s">
        <v>96</v>
      </c>
      <c r="AW514" s="12" t="s">
        <v>42</v>
      </c>
      <c r="AX514" s="12" t="s">
        <v>87</v>
      </c>
      <c r="AY514" s="152" t="s">
        <v>183</v>
      </c>
    </row>
    <row r="515" spans="2:65" s="15" customFormat="1" ht="11.25">
      <c r="B515" s="190"/>
      <c r="D515" s="151" t="s">
        <v>192</v>
      </c>
      <c r="E515" s="191" t="s">
        <v>1</v>
      </c>
      <c r="F515" s="192" t="s">
        <v>636</v>
      </c>
      <c r="H515" s="193">
        <v>7.7759999999999998</v>
      </c>
      <c r="I515" s="194"/>
      <c r="L515" s="190"/>
      <c r="M515" s="195"/>
      <c r="T515" s="196"/>
      <c r="AT515" s="191" t="s">
        <v>192</v>
      </c>
      <c r="AU515" s="191" t="s">
        <v>96</v>
      </c>
      <c r="AV515" s="15" t="s">
        <v>190</v>
      </c>
      <c r="AW515" s="15" t="s">
        <v>42</v>
      </c>
      <c r="AX515" s="15" t="s">
        <v>94</v>
      </c>
      <c r="AY515" s="191" t="s">
        <v>183</v>
      </c>
    </row>
    <row r="516" spans="2:65" s="1" customFormat="1" ht="16.5" customHeight="1">
      <c r="B516" s="33"/>
      <c r="C516" s="137" t="s">
        <v>957</v>
      </c>
      <c r="D516" s="137" t="s">
        <v>185</v>
      </c>
      <c r="E516" s="138" t="s">
        <v>1546</v>
      </c>
      <c r="F516" s="139" t="s">
        <v>1547</v>
      </c>
      <c r="G516" s="140" t="s">
        <v>488</v>
      </c>
      <c r="H516" s="141">
        <v>0.255</v>
      </c>
      <c r="I516" s="142"/>
      <c r="J516" s="143">
        <f>ROUND(I516*H516,2)</f>
        <v>0</v>
      </c>
      <c r="K516" s="139" t="s">
        <v>189</v>
      </c>
      <c r="L516" s="33"/>
      <c r="M516" s="144" t="s">
        <v>1</v>
      </c>
      <c r="N516" s="145" t="s">
        <v>52</v>
      </c>
      <c r="P516" s="146">
        <f>O516*H516</f>
        <v>0</v>
      </c>
      <c r="Q516" s="146">
        <v>0</v>
      </c>
      <c r="R516" s="146">
        <f>Q516*H516</f>
        <v>0</v>
      </c>
      <c r="S516" s="146">
        <v>0</v>
      </c>
      <c r="T516" s="147">
        <f>S516*H516</f>
        <v>0</v>
      </c>
      <c r="AR516" s="148" t="s">
        <v>290</v>
      </c>
      <c r="AT516" s="148" t="s">
        <v>185</v>
      </c>
      <c r="AU516" s="148" t="s">
        <v>96</v>
      </c>
      <c r="AY516" s="17" t="s">
        <v>183</v>
      </c>
      <c r="BE516" s="149">
        <f>IF(N516="základní",J516,0)</f>
        <v>0</v>
      </c>
      <c r="BF516" s="149">
        <f>IF(N516="snížená",J516,0)</f>
        <v>0</v>
      </c>
      <c r="BG516" s="149">
        <f>IF(N516="zákl. přenesená",J516,0)</f>
        <v>0</v>
      </c>
      <c r="BH516" s="149">
        <f>IF(N516="sníž. přenesená",J516,0)</f>
        <v>0</v>
      </c>
      <c r="BI516" s="149">
        <f>IF(N516="nulová",J516,0)</f>
        <v>0</v>
      </c>
      <c r="BJ516" s="17" t="s">
        <v>94</v>
      </c>
      <c r="BK516" s="149">
        <f>ROUND(I516*H516,2)</f>
        <v>0</v>
      </c>
      <c r="BL516" s="17" t="s">
        <v>290</v>
      </c>
      <c r="BM516" s="148" t="s">
        <v>1548</v>
      </c>
    </row>
    <row r="517" spans="2:65" s="11" customFormat="1" ht="22.9" customHeight="1">
      <c r="B517" s="125"/>
      <c r="D517" s="126" t="s">
        <v>86</v>
      </c>
      <c r="E517" s="135" t="s">
        <v>1549</v>
      </c>
      <c r="F517" s="135" t="s">
        <v>1550</v>
      </c>
      <c r="I517" s="128"/>
      <c r="J517" s="136">
        <f>BK517</f>
        <v>0</v>
      </c>
      <c r="L517" s="125"/>
      <c r="M517" s="130"/>
      <c r="P517" s="131">
        <f>SUM(P518:P531)</f>
        <v>0</v>
      </c>
      <c r="R517" s="131">
        <f>SUM(R518:R531)</f>
        <v>2.2653999999999997E-2</v>
      </c>
      <c r="T517" s="132">
        <f>SUM(T518:T531)</f>
        <v>0</v>
      </c>
      <c r="AR517" s="126" t="s">
        <v>96</v>
      </c>
      <c r="AT517" s="133" t="s">
        <v>86</v>
      </c>
      <c r="AU517" s="133" t="s">
        <v>94</v>
      </c>
      <c r="AY517" s="126" t="s">
        <v>183</v>
      </c>
      <c r="BK517" s="134">
        <f>SUM(BK518:BK531)</f>
        <v>0</v>
      </c>
    </row>
    <row r="518" spans="2:65" s="1" customFormat="1" ht="16.5" customHeight="1">
      <c r="B518" s="33"/>
      <c r="C518" s="137" t="s">
        <v>869</v>
      </c>
      <c r="D518" s="137" t="s">
        <v>185</v>
      </c>
      <c r="E518" s="138" t="s">
        <v>1551</v>
      </c>
      <c r="F518" s="139" t="s">
        <v>1552</v>
      </c>
      <c r="G518" s="140" t="s">
        <v>539</v>
      </c>
      <c r="H518" s="141">
        <v>3.8</v>
      </c>
      <c r="I518" s="142"/>
      <c r="J518" s="143">
        <f>ROUND(I518*H518,2)</f>
        <v>0</v>
      </c>
      <c r="K518" s="139" t="s">
        <v>189</v>
      </c>
      <c r="L518" s="33"/>
      <c r="M518" s="144" t="s">
        <v>1</v>
      </c>
      <c r="N518" s="145" t="s">
        <v>52</v>
      </c>
      <c r="P518" s="146">
        <f>O518*H518</f>
        <v>0</v>
      </c>
      <c r="Q518" s="146">
        <v>6.0000000000000002E-5</v>
      </c>
      <c r="R518" s="146">
        <f>Q518*H518</f>
        <v>2.2799999999999999E-4</v>
      </c>
      <c r="S518" s="146">
        <v>0</v>
      </c>
      <c r="T518" s="147">
        <f>S518*H518</f>
        <v>0</v>
      </c>
      <c r="AR518" s="148" t="s">
        <v>290</v>
      </c>
      <c r="AT518" s="148" t="s">
        <v>185</v>
      </c>
      <c r="AU518" s="148" t="s">
        <v>96</v>
      </c>
      <c r="AY518" s="17" t="s">
        <v>183</v>
      </c>
      <c r="BE518" s="149">
        <f>IF(N518="základní",J518,0)</f>
        <v>0</v>
      </c>
      <c r="BF518" s="149">
        <f>IF(N518="snížená",J518,0)</f>
        <v>0</v>
      </c>
      <c r="BG518" s="149">
        <f>IF(N518="zákl. přenesená",J518,0)</f>
        <v>0</v>
      </c>
      <c r="BH518" s="149">
        <f>IF(N518="sníž. přenesená",J518,0)</f>
        <v>0</v>
      </c>
      <c r="BI518" s="149">
        <f>IF(N518="nulová",J518,0)</f>
        <v>0</v>
      </c>
      <c r="BJ518" s="17" t="s">
        <v>94</v>
      </c>
      <c r="BK518" s="149">
        <f>ROUND(I518*H518,2)</f>
        <v>0</v>
      </c>
      <c r="BL518" s="17" t="s">
        <v>290</v>
      </c>
      <c r="BM518" s="148" t="s">
        <v>1553</v>
      </c>
    </row>
    <row r="519" spans="2:65" s="13" customFormat="1" ht="11.25">
      <c r="B519" s="158"/>
      <c r="D519" s="151" t="s">
        <v>192</v>
      </c>
      <c r="E519" s="159" t="s">
        <v>1</v>
      </c>
      <c r="F519" s="160" t="s">
        <v>1321</v>
      </c>
      <c r="H519" s="159" t="s">
        <v>1</v>
      </c>
      <c r="I519" s="161"/>
      <c r="L519" s="158"/>
      <c r="M519" s="162"/>
      <c r="T519" s="163"/>
      <c r="AT519" s="159" t="s">
        <v>192</v>
      </c>
      <c r="AU519" s="159" t="s">
        <v>96</v>
      </c>
      <c r="AV519" s="13" t="s">
        <v>94</v>
      </c>
      <c r="AW519" s="13" t="s">
        <v>42</v>
      </c>
      <c r="AX519" s="13" t="s">
        <v>87</v>
      </c>
      <c r="AY519" s="159" t="s">
        <v>183</v>
      </c>
    </row>
    <row r="520" spans="2:65" s="12" customFormat="1" ht="11.25">
      <c r="B520" s="150"/>
      <c r="D520" s="151" t="s">
        <v>192</v>
      </c>
      <c r="E520" s="152" t="s">
        <v>1</v>
      </c>
      <c r="F520" s="153" t="s">
        <v>1554</v>
      </c>
      <c r="H520" s="154">
        <v>3.8</v>
      </c>
      <c r="I520" s="155"/>
      <c r="L520" s="150"/>
      <c r="M520" s="156"/>
      <c r="T520" s="157"/>
      <c r="AT520" s="152" t="s">
        <v>192</v>
      </c>
      <c r="AU520" s="152" t="s">
        <v>96</v>
      </c>
      <c r="AV520" s="12" t="s">
        <v>96</v>
      </c>
      <c r="AW520" s="12" t="s">
        <v>42</v>
      </c>
      <c r="AX520" s="12" t="s">
        <v>87</v>
      </c>
      <c r="AY520" s="152" t="s">
        <v>183</v>
      </c>
    </row>
    <row r="521" spans="2:65" s="13" customFormat="1" ht="11.25">
      <c r="B521" s="158"/>
      <c r="D521" s="151" t="s">
        <v>192</v>
      </c>
      <c r="E521" s="159" t="s">
        <v>1</v>
      </c>
      <c r="F521" s="160" t="s">
        <v>1555</v>
      </c>
      <c r="H521" s="159" t="s">
        <v>1</v>
      </c>
      <c r="I521" s="161"/>
      <c r="L521" s="158"/>
      <c r="M521" s="162"/>
      <c r="T521" s="163"/>
      <c r="AT521" s="159" t="s">
        <v>192</v>
      </c>
      <c r="AU521" s="159" t="s">
        <v>96</v>
      </c>
      <c r="AV521" s="13" t="s">
        <v>94</v>
      </c>
      <c r="AW521" s="13" t="s">
        <v>42</v>
      </c>
      <c r="AX521" s="13" t="s">
        <v>87</v>
      </c>
      <c r="AY521" s="159" t="s">
        <v>183</v>
      </c>
    </row>
    <row r="522" spans="2:65" s="13" customFormat="1" ht="11.25">
      <c r="B522" s="158"/>
      <c r="D522" s="151" t="s">
        <v>192</v>
      </c>
      <c r="E522" s="159" t="s">
        <v>1</v>
      </c>
      <c r="F522" s="160" t="s">
        <v>1556</v>
      </c>
      <c r="H522" s="159" t="s">
        <v>1</v>
      </c>
      <c r="I522" s="161"/>
      <c r="L522" s="158"/>
      <c r="M522" s="162"/>
      <c r="T522" s="163"/>
      <c r="AT522" s="159" t="s">
        <v>192</v>
      </c>
      <c r="AU522" s="159" t="s">
        <v>96</v>
      </c>
      <c r="AV522" s="13" t="s">
        <v>94</v>
      </c>
      <c r="AW522" s="13" t="s">
        <v>42</v>
      </c>
      <c r="AX522" s="13" t="s">
        <v>87</v>
      </c>
      <c r="AY522" s="159" t="s">
        <v>183</v>
      </c>
    </row>
    <row r="523" spans="2:65" s="13" customFormat="1" ht="11.25">
      <c r="B523" s="158"/>
      <c r="D523" s="151" t="s">
        <v>192</v>
      </c>
      <c r="E523" s="159" t="s">
        <v>1</v>
      </c>
      <c r="F523" s="160" t="s">
        <v>1557</v>
      </c>
      <c r="H523" s="159" t="s">
        <v>1</v>
      </c>
      <c r="I523" s="161"/>
      <c r="L523" s="158"/>
      <c r="M523" s="162"/>
      <c r="T523" s="163"/>
      <c r="AT523" s="159" t="s">
        <v>192</v>
      </c>
      <c r="AU523" s="159" t="s">
        <v>96</v>
      </c>
      <c r="AV523" s="13" t="s">
        <v>94</v>
      </c>
      <c r="AW523" s="13" t="s">
        <v>42</v>
      </c>
      <c r="AX523" s="13" t="s">
        <v>87</v>
      </c>
      <c r="AY523" s="159" t="s">
        <v>183</v>
      </c>
    </row>
    <row r="524" spans="2:65" s="15" customFormat="1" ht="11.25">
      <c r="B524" s="190"/>
      <c r="D524" s="151" t="s">
        <v>192</v>
      </c>
      <c r="E524" s="191" t="s">
        <v>1</v>
      </c>
      <c r="F524" s="192" t="s">
        <v>636</v>
      </c>
      <c r="H524" s="193">
        <v>3.8</v>
      </c>
      <c r="I524" s="194"/>
      <c r="L524" s="190"/>
      <c r="M524" s="195"/>
      <c r="T524" s="196"/>
      <c r="AT524" s="191" t="s">
        <v>192</v>
      </c>
      <c r="AU524" s="191" t="s">
        <v>96</v>
      </c>
      <c r="AV524" s="15" t="s">
        <v>190</v>
      </c>
      <c r="AW524" s="15" t="s">
        <v>42</v>
      </c>
      <c r="AX524" s="15" t="s">
        <v>94</v>
      </c>
      <c r="AY524" s="191" t="s">
        <v>183</v>
      </c>
    </row>
    <row r="525" spans="2:65" s="1" customFormat="1" ht="24.2" customHeight="1">
      <c r="B525" s="33"/>
      <c r="C525" s="176" t="s">
        <v>966</v>
      </c>
      <c r="D525" s="176" t="s">
        <v>511</v>
      </c>
      <c r="E525" s="177" t="s">
        <v>1558</v>
      </c>
      <c r="F525" s="178" t="s">
        <v>1559</v>
      </c>
      <c r="G525" s="179" t="s">
        <v>1308</v>
      </c>
      <c r="H525" s="180">
        <v>22.425999999999998</v>
      </c>
      <c r="I525" s="181"/>
      <c r="J525" s="182">
        <f>ROUND(I525*H525,2)</f>
        <v>0</v>
      </c>
      <c r="K525" s="178" t="s">
        <v>705</v>
      </c>
      <c r="L525" s="183"/>
      <c r="M525" s="184" t="s">
        <v>1</v>
      </c>
      <c r="N525" s="185" t="s">
        <v>52</v>
      </c>
      <c r="P525" s="146">
        <f>O525*H525</f>
        <v>0</v>
      </c>
      <c r="Q525" s="146">
        <v>1E-3</v>
      </c>
      <c r="R525" s="146">
        <f>Q525*H525</f>
        <v>2.2425999999999998E-2</v>
      </c>
      <c r="S525" s="146">
        <v>0</v>
      </c>
      <c r="T525" s="147">
        <f>S525*H525</f>
        <v>0</v>
      </c>
      <c r="AR525" s="148" t="s">
        <v>357</v>
      </c>
      <c r="AT525" s="148" t="s">
        <v>511</v>
      </c>
      <c r="AU525" s="148" t="s">
        <v>96</v>
      </c>
      <c r="AY525" s="17" t="s">
        <v>183</v>
      </c>
      <c r="BE525" s="149">
        <f>IF(N525="základní",J525,0)</f>
        <v>0</v>
      </c>
      <c r="BF525" s="149">
        <f>IF(N525="snížená",J525,0)</f>
        <v>0</v>
      </c>
      <c r="BG525" s="149">
        <f>IF(N525="zákl. přenesená",J525,0)</f>
        <v>0</v>
      </c>
      <c r="BH525" s="149">
        <f>IF(N525="sníž. přenesená",J525,0)</f>
        <v>0</v>
      </c>
      <c r="BI525" s="149">
        <f>IF(N525="nulová",J525,0)</f>
        <v>0</v>
      </c>
      <c r="BJ525" s="17" t="s">
        <v>94</v>
      </c>
      <c r="BK525" s="149">
        <f>ROUND(I525*H525,2)</f>
        <v>0</v>
      </c>
      <c r="BL525" s="17" t="s">
        <v>290</v>
      </c>
      <c r="BM525" s="148" t="s">
        <v>1560</v>
      </c>
    </row>
    <row r="526" spans="2:65" s="13" customFormat="1" ht="11.25">
      <c r="B526" s="158"/>
      <c r="D526" s="151" t="s">
        <v>192</v>
      </c>
      <c r="E526" s="159" t="s">
        <v>1</v>
      </c>
      <c r="F526" s="160" t="s">
        <v>1321</v>
      </c>
      <c r="H526" s="159" t="s">
        <v>1</v>
      </c>
      <c r="I526" s="161"/>
      <c r="L526" s="158"/>
      <c r="M526" s="162"/>
      <c r="T526" s="163"/>
      <c r="AT526" s="159" t="s">
        <v>192</v>
      </c>
      <c r="AU526" s="159" t="s">
        <v>96</v>
      </c>
      <c r="AV526" s="13" t="s">
        <v>94</v>
      </c>
      <c r="AW526" s="13" t="s">
        <v>42</v>
      </c>
      <c r="AX526" s="13" t="s">
        <v>87</v>
      </c>
      <c r="AY526" s="159" t="s">
        <v>183</v>
      </c>
    </row>
    <row r="527" spans="2:65" s="13" customFormat="1" ht="11.25">
      <c r="B527" s="158"/>
      <c r="D527" s="151" t="s">
        <v>192</v>
      </c>
      <c r="E527" s="159" t="s">
        <v>1</v>
      </c>
      <c r="F527" s="160" t="s">
        <v>1561</v>
      </c>
      <c r="H527" s="159" t="s">
        <v>1</v>
      </c>
      <c r="I527" s="161"/>
      <c r="L527" s="158"/>
      <c r="M527" s="162"/>
      <c r="T527" s="163"/>
      <c r="AT527" s="159" t="s">
        <v>192</v>
      </c>
      <c r="AU527" s="159" t="s">
        <v>96</v>
      </c>
      <c r="AV527" s="13" t="s">
        <v>94</v>
      </c>
      <c r="AW527" s="13" t="s">
        <v>42</v>
      </c>
      <c r="AX527" s="13" t="s">
        <v>87</v>
      </c>
      <c r="AY527" s="159" t="s">
        <v>183</v>
      </c>
    </row>
    <row r="528" spans="2:65" s="12" customFormat="1" ht="11.25">
      <c r="B528" s="150"/>
      <c r="D528" s="151" t="s">
        <v>192</v>
      </c>
      <c r="E528" s="152" t="s">
        <v>1</v>
      </c>
      <c r="F528" s="153" t="s">
        <v>1562</v>
      </c>
      <c r="H528" s="154">
        <v>21.13</v>
      </c>
      <c r="I528" s="155"/>
      <c r="L528" s="150"/>
      <c r="M528" s="156"/>
      <c r="T528" s="157"/>
      <c r="AT528" s="152" t="s">
        <v>192</v>
      </c>
      <c r="AU528" s="152" t="s">
        <v>96</v>
      </c>
      <c r="AV528" s="12" t="s">
        <v>96</v>
      </c>
      <c r="AW528" s="12" t="s">
        <v>42</v>
      </c>
      <c r="AX528" s="12" t="s">
        <v>87</v>
      </c>
      <c r="AY528" s="152" t="s">
        <v>183</v>
      </c>
    </row>
    <row r="529" spans="2:65" s="12" customFormat="1" ht="11.25">
      <c r="B529" s="150"/>
      <c r="D529" s="151" t="s">
        <v>192</v>
      </c>
      <c r="E529" s="152" t="s">
        <v>1</v>
      </c>
      <c r="F529" s="153" t="s">
        <v>1563</v>
      </c>
      <c r="H529" s="154">
        <v>1.296</v>
      </c>
      <c r="I529" s="155"/>
      <c r="L529" s="150"/>
      <c r="M529" s="156"/>
      <c r="T529" s="157"/>
      <c r="AT529" s="152" t="s">
        <v>192</v>
      </c>
      <c r="AU529" s="152" t="s">
        <v>96</v>
      </c>
      <c r="AV529" s="12" t="s">
        <v>96</v>
      </c>
      <c r="AW529" s="12" t="s">
        <v>42</v>
      </c>
      <c r="AX529" s="12" t="s">
        <v>87</v>
      </c>
      <c r="AY529" s="152" t="s">
        <v>183</v>
      </c>
    </row>
    <row r="530" spans="2:65" s="15" customFormat="1" ht="11.25">
      <c r="B530" s="190"/>
      <c r="D530" s="151" t="s">
        <v>192</v>
      </c>
      <c r="E530" s="191" t="s">
        <v>1564</v>
      </c>
      <c r="F530" s="192" t="s">
        <v>636</v>
      </c>
      <c r="H530" s="193">
        <v>22.425999999999998</v>
      </c>
      <c r="I530" s="194"/>
      <c r="L530" s="190"/>
      <c r="M530" s="195"/>
      <c r="T530" s="196"/>
      <c r="AT530" s="191" t="s">
        <v>192</v>
      </c>
      <c r="AU530" s="191" t="s">
        <v>96</v>
      </c>
      <c r="AV530" s="15" t="s">
        <v>190</v>
      </c>
      <c r="AW530" s="15" t="s">
        <v>42</v>
      </c>
      <c r="AX530" s="15" t="s">
        <v>94</v>
      </c>
      <c r="AY530" s="191" t="s">
        <v>183</v>
      </c>
    </row>
    <row r="531" spans="2:65" s="1" customFormat="1" ht="16.5" customHeight="1">
      <c r="B531" s="33"/>
      <c r="C531" s="137" t="s">
        <v>874</v>
      </c>
      <c r="D531" s="137" t="s">
        <v>185</v>
      </c>
      <c r="E531" s="138" t="s">
        <v>1565</v>
      </c>
      <c r="F531" s="139" t="s">
        <v>1566</v>
      </c>
      <c r="G531" s="140" t="s">
        <v>488</v>
      </c>
      <c r="H531" s="141">
        <v>2.3E-2</v>
      </c>
      <c r="I531" s="142"/>
      <c r="J531" s="143">
        <f>ROUND(I531*H531,2)</f>
        <v>0</v>
      </c>
      <c r="K531" s="139" t="s">
        <v>189</v>
      </c>
      <c r="L531" s="33"/>
      <c r="M531" s="171" t="s">
        <v>1</v>
      </c>
      <c r="N531" s="172" t="s">
        <v>52</v>
      </c>
      <c r="O531" s="173"/>
      <c r="P531" s="174">
        <f>O531*H531</f>
        <v>0</v>
      </c>
      <c r="Q531" s="174">
        <v>0</v>
      </c>
      <c r="R531" s="174">
        <f>Q531*H531</f>
        <v>0</v>
      </c>
      <c r="S531" s="174">
        <v>0</v>
      </c>
      <c r="T531" s="175">
        <f>S531*H531</f>
        <v>0</v>
      </c>
      <c r="AR531" s="148" t="s">
        <v>290</v>
      </c>
      <c r="AT531" s="148" t="s">
        <v>185</v>
      </c>
      <c r="AU531" s="148" t="s">
        <v>96</v>
      </c>
      <c r="AY531" s="17" t="s">
        <v>183</v>
      </c>
      <c r="BE531" s="149">
        <f>IF(N531="základní",J531,0)</f>
        <v>0</v>
      </c>
      <c r="BF531" s="149">
        <f>IF(N531="snížená",J531,0)</f>
        <v>0</v>
      </c>
      <c r="BG531" s="149">
        <f>IF(N531="zákl. přenesená",J531,0)</f>
        <v>0</v>
      </c>
      <c r="BH531" s="149">
        <f>IF(N531="sníž. přenesená",J531,0)</f>
        <v>0</v>
      </c>
      <c r="BI531" s="149">
        <f>IF(N531="nulová",J531,0)</f>
        <v>0</v>
      </c>
      <c r="BJ531" s="17" t="s">
        <v>94</v>
      </c>
      <c r="BK531" s="149">
        <f>ROUND(I531*H531,2)</f>
        <v>0</v>
      </c>
      <c r="BL531" s="17" t="s">
        <v>290</v>
      </c>
      <c r="BM531" s="148" t="s">
        <v>1567</v>
      </c>
    </row>
    <row r="532" spans="2:65" s="1" customFormat="1" ht="6.95" customHeight="1">
      <c r="B532" s="45"/>
      <c r="C532" s="46"/>
      <c r="D532" s="46"/>
      <c r="E532" s="46"/>
      <c r="F532" s="46"/>
      <c r="G532" s="46"/>
      <c r="H532" s="46"/>
      <c r="I532" s="46"/>
      <c r="J532" s="46"/>
      <c r="K532" s="46"/>
      <c r="L532" s="33"/>
    </row>
  </sheetData>
  <sheetProtection algorithmName="SHA-512" hashValue="UZPqlsG/j+QQz29Z09KUpGXc0uaySO8ZKCA/HaAt3c0mHewDt5pgFoy0+dI4YsATFx20vxcyKjFFBZpdwnbmYw==" saltValue="X+Hp7K4hddEB5HZDQ2DDkkTU13WmwbL+efUrgxuKgGoDotaF3Q5qXyo2qNA5xYpxwsXNMNe0qCHVghvH9lSC4A==" spinCount="100000" sheet="1" objects="1" scenarios="1" formatColumns="0" formatRows="0" autoFilter="0"/>
  <autoFilter ref="C126:K531" xr:uid="{00000000-0009-0000-0000-000004000000}"/>
  <mergeCells count="9">
    <mergeCell ref="E86:H86"/>
    <mergeCell ref="E117:H117"/>
    <mergeCell ref="E119:H119"/>
    <mergeCell ref="L2:V2"/>
    <mergeCell ref="E7:H7"/>
    <mergeCell ref="E9:H9"/>
    <mergeCell ref="E18:H18"/>
    <mergeCell ref="E27:H27"/>
    <mergeCell ref="E84:H84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34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118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1568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1569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ROUND((SUM(BE123:BE233)),  2)</f>
        <v>0</v>
      </c>
      <c r="I35" s="97">
        <v>0.21</v>
      </c>
      <c r="J35" s="87">
        <f>ROUND(((SUM(BE123:BE233))*I35),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ROUND((SUM(BF123:BF233)),  2)</f>
        <v>0</v>
      </c>
      <c r="I36" s="97">
        <v>0.15</v>
      </c>
      <c r="J36" s="87">
        <f>ROUND(((SUM(BF123:BF233))*I36),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ROUND((SUM(BG123:BG233)),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ROUND((SUM(BH123:BH233)),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ROUND((SUM(BI123:BI233)),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1568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>SO 04.1 - Výsadba stromu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J123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491</v>
      </c>
      <c r="E99" s="111"/>
      <c r="F99" s="111"/>
      <c r="G99" s="111"/>
      <c r="H99" s="111"/>
      <c r="I99" s="111"/>
      <c r="J99" s="112">
        <f>J124</f>
        <v>0</v>
      </c>
      <c r="L99" s="109"/>
    </row>
    <row r="100" spans="2:47" s="9" customFormat="1" ht="19.899999999999999" customHeight="1">
      <c r="B100" s="113"/>
      <c r="D100" s="114" t="s">
        <v>1570</v>
      </c>
      <c r="E100" s="115"/>
      <c r="F100" s="115"/>
      <c r="G100" s="115"/>
      <c r="H100" s="115"/>
      <c r="I100" s="115"/>
      <c r="J100" s="116">
        <f>J125</f>
        <v>0</v>
      </c>
      <c r="L100" s="113"/>
    </row>
    <row r="101" spans="2:47" s="9" customFormat="1" ht="19.899999999999999" customHeight="1">
      <c r="B101" s="113"/>
      <c r="D101" s="114" t="s">
        <v>1571</v>
      </c>
      <c r="E101" s="115"/>
      <c r="F101" s="115"/>
      <c r="G101" s="115"/>
      <c r="H101" s="115"/>
      <c r="I101" s="115"/>
      <c r="J101" s="116">
        <f>J214</f>
        <v>0</v>
      </c>
      <c r="L101" s="113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169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5" t="str">
        <f>E7</f>
        <v>VEŘEJNÉ PROSTRANSTVÍ POD ŘEČKOVICKÝM HŘBITOVEM</v>
      </c>
      <c r="F111" s="246"/>
      <c r="G111" s="246"/>
      <c r="H111" s="246"/>
      <c r="L111" s="33"/>
    </row>
    <row r="112" spans="2:47" ht="12" customHeight="1">
      <c r="B112" s="20"/>
      <c r="C112" s="27" t="s">
        <v>158</v>
      </c>
      <c r="L112" s="20"/>
    </row>
    <row r="113" spans="2:65" s="1" customFormat="1" ht="16.5" customHeight="1">
      <c r="B113" s="33"/>
      <c r="E113" s="245" t="s">
        <v>1568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160</v>
      </c>
      <c r="L114" s="33"/>
    </row>
    <row r="115" spans="2:65" s="1" customFormat="1" ht="16.5" customHeight="1">
      <c r="B115" s="33"/>
      <c r="E115" s="208" t="str">
        <f>E11</f>
        <v>SO 04.1 - Výsadba stromu</v>
      </c>
      <c r="F115" s="247"/>
      <c r="G115" s="247"/>
      <c r="H115" s="247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Brno - Řečkovice</v>
      </c>
      <c r="I117" s="27" t="s">
        <v>24</v>
      </c>
      <c r="J117" s="53" t="str">
        <f>IF(J14="","",J14)</f>
        <v>18. 8. 2023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Statutární město Brno, měst.č.Řečkovice-Mokrá hora</v>
      </c>
      <c r="I119" s="27" t="s">
        <v>38</v>
      </c>
      <c r="J119" s="31" t="str">
        <f>E23</f>
        <v>Ateliér zahradní a krajin.architektury Z.Sendler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7"/>
      <c r="C122" s="118" t="s">
        <v>170</v>
      </c>
      <c r="D122" s="119" t="s">
        <v>72</v>
      </c>
      <c r="E122" s="119" t="s">
        <v>68</v>
      </c>
      <c r="F122" s="119" t="s">
        <v>69</v>
      </c>
      <c r="G122" s="119" t="s">
        <v>171</v>
      </c>
      <c r="H122" s="119" t="s">
        <v>172</v>
      </c>
      <c r="I122" s="119" t="s">
        <v>173</v>
      </c>
      <c r="J122" s="119" t="s">
        <v>164</v>
      </c>
      <c r="K122" s="120" t="s">
        <v>174</v>
      </c>
      <c r="L122" s="117"/>
      <c r="M122" s="60" t="s">
        <v>1</v>
      </c>
      <c r="N122" s="61" t="s">
        <v>51</v>
      </c>
      <c r="O122" s="61" t="s">
        <v>175</v>
      </c>
      <c r="P122" s="61" t="s">
        <v>176</v>
      </c>
      <c r="Q122" s="61" t="s">
        <v>177</v>
      </c>
      <c r="R122" s="61" t="s">
        <v>178</v>
      </c>
      <c r="S122" s="61" t="s">
        <v>179</v>
      </c>
      <c r="T122" s="62" t="s">
        <v>180</v>
      </c>
    </row>
    <row r="123" spans="2:65" s="1" customFormat="1" ht="22.9" customHeight="1">
      <c r="B123" s="33"/>
      <c r="C123" s="65" t="s">
        <v>181</v>
      </c>
      <c r="J123" s="121">
        <f>BK123</f>
        <v>0</v>
      </c>
      <c r="L123" s="33"/>
      <c r="M123" s="63"/>
      <c r="N123" s="54"/>
      <c r="O123" s="54"/>
      <c r="P123" s="122">
        <f>P124</f>
        <v>0</v>
      </c>
      <c r="Q123" s="54"/>
      <c r="R123" s="122">
        <f>R124</f>
        <v>16.841450000000005</v>
      </c>
      <c r="S123" s="54"/>
      <c r="T123" s="123">
        <f>T124</f>
        <v>0</v>
      </c>
      <c r="AT123" s="17" t="s">
        <v>86</v>
      </c>
      <c r="AU123" s="17" t="s">
        <v>166</v>
      </c>
      <c r="BK123" s="124">
        <f>BK124</f>
        <v>0</v>
      </c>
    </row>
    <row r="124" spans="2:65" s="11" customFormat="1" ht="25.9" customHeight="1">
      <c r="B124" s="125"/>
      <c r="D124" s="126" t="s">
        <v>86</v>
      </c>
      <c r="E124" s="127" t="s">
        <v>182</v>
      </c>
      <c r="F124" s="127" t="s">
        <v>494</v>
      </c>
      <c r="I124" s="128"/>
      <c r="J124" s="129">
        <f>BK124</f>
        <v>0</v>
      </c>
      <c r="L124" s="125"/>
      <c r="M124" s="130"/>
      <c r="P124" s="131">
        <f>P125+P214</f>
        <v>0</v>
      </c>
      <c r="R124" s="131">
        <f>R125+R214</f>
        <v>16.841450000000005</v>
      </c>
      <c r="T124" s="132">
        <f>T125+T214</f>
        <v>0</v>
      </c>
      <c r="AR124" s="126" t="s">
        <v>94</v>
      </c>
      <c r="AT124" s="133" t="s">
        <v>86</v>
      </c>
      <c r="AU124" s="133" t="s">
        <v>87</v>
      </c>
      <c r="AY124" s="126" t="s">
        <v>183</v>
      </c>
      <c r="BK124" s="134">
        <f>BK125+BK214</f>
        <v>0</v>
      </c>
    </row>
    <row r="125" spans="2:65" s="11" customFormat="1" ht="22.9" customHeight="1">
      <c r="B125" s="125"/>
      <c r="D125" s="126" t="s">
        <v>86</v>
      </c>
      <c r="E125" s="135" t="s">
        <v>1572</v>
      </c>
      <c r="F125" s="135" t="s">
        <v>1573</v>
      </c>
      <c r="I125" s="128"/>
      <c r="J125" s="136">
        <f>BK125</f>
        <v>0</v>
      </c>
      <c r="L125" s="125"/>
      <c r="M125" s="130"/>
      <c r="P125" s="131">
        <f>SUM(P126:P213)</f>
        <v>0</v>
      </c>
      <c r="R125" s="131">
        <f>SUM(R126:R213)</f>
        <v>16.840450000000004</v>
      </c>
      <c r="T125" s="132">
        <f>SUM(T126:T213)</f>
        <v>0</v>
      </c>
      <c r="AR125" s="126" t="s">
        <v>94</v>
      </c>
      <c r="AT125" s="133" t="s">
        <v>86</v>
      </c>
      <c r="AU125" s="133" t="s">
        <v>94</v>
      </c>
      <c r="AY125" s="126" t="s">
        <v>183</v>
      </c>
      <c r="BK125" s="134">
        <f>SUM(BK126:BK213)</f>
        <v>0</v>
      </c>
    </row>
    <row r="126" spans="2:65" s="1" customFormat="1" ht="24.2" customHeight="1">
      <c r="B126" s="33"/>
      <c r="C126" s="137" t="s">
        <v>94</v>
      </c>
      <c r="D126" s="137" t="s">
        <v>185</v>
      </c>
      <c r="E126" s="138" t="s">
        <v>501</v>
      </c>
      <c r="F126" s="139" t="s">
        <v>502</v>
      </c>
      <c r="G126" s="140" t="s">
        <v>488</v>
      </c>
      <c r="H126" s="141">
        <v>56</v>
      </c>
      <c r="I126" s="142"/>
      <c r="J126" s="143">
        <f>ROUND(I126*H126,2)</f>
        <v>0</v>
      </c>
      <c r="K126" s="139" t="s">
        <v>230</v>
      </c>
      <c r="L126" s="33"/>
      <c r="M126" s="144" t="s">
        <v>1</v>
      </c>
      <c r="N126" s="145" t="s">
        <v>52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190</v>
      </c>
      <c r="AT126" s="148" t="s">
        <v>185</v>
      </c>
      <c r="AU126" s="148" t="s">
        <v>96</v>
      </c>
      <c r="AY126" s="17" t="s">
        <v>183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94</v>
      </c>
      <c r="BK126" s="149">
        <f>ROUND(I126*H126,2)</f>
        <v>0</v>
      </c>
      <c r="BL126" s="17" t="s">
        <v>190</v>
      </c>
      <c r="BM126" s="148" t="s">
        <v>1574</v>
      </c>
    </row>
    <row r="127" spans="2:65" s="13" customFormat="1" ht="11.25">
      <c r="B127" s="158"/>
      <c r="D127" s="151" t="s">
        <v>192</v>
      </c>
      <c r="E127" s="159" t="s">
        <v>1</v>
      </c>
      <c r="F127" s="160" t="s">
        <v>197</v>
      </c>
      <c r="H127" s="159" t="s">
        <v>1</v>
      </c>
      <c r="I127" s="161"/>
      <c r="L127" s="158"/>
      <c r="M127" s="162"/>
      <c r="T127" s="163"/>
      <c r="AT127" s="159" t="s">
        <v>192</v>
      </c>
      <c r="AU127" s="159" t="s">
        <v>96</v>
      </c>
      <c r="AV127" s="13" t="s">
        <v>94</v>
      </c>
      <c r="AW127" s="13" t="s">
        <v>42</v>
      </c>
      <c r="AX127" s="13" t="s">
        <v>87</v>
      </c>
      <c r="AY127" s="159" t="s">
        <v>183</v>
      </c>
    </row>
    <row r="128" spans="2:65" s="13" customFormat="1" ht="11.25">
      <c r="B128" s="158"/>
      <c r="D128" s="151" t="s">
        <v>192</v>
      </c>
      <c r="E128" s="159" t="s">
        <v>1</v>
      </c>
      <c r="F128" s="160" t="s">
        <v>504</v>
      </c>
      <c r="H128" s="159" t="s">
        <v>1</v>
      </c>
      <c r="I128" s="161"/>
      <c r="L128" s="158"/>
      <c r="M128" s="162"/>
      <c r="T128" s="163"/>
      <c r="AT128" s="159" t="s">
        <v>192</v>
      </c>
      <c r="AU128" s="159" t="s">
        <v>96</v>
      </c>
      <c r="AV128" s="13" t="s">
        <v>94</v>
      </c>
      <c r="AW128" s="13" t="s">
        <v>42</v>
      </c>
      <c r="AX128" s="13" t="s">
        <v>87</v>
      </c>
      <c r="AY128" s="159" t="s">
        <v>183</v>
      </c>
    </row>
    <row r="129" spans="2:65" s="13" customFormat="1" ht="22.5">
      <c r="B129" s="158"/>
      <c r="D129" s="151" t="s">
        <v>192</v>
      </c>
      <c r="E129" s="159" t="s">
        <v>1</v>
      </c>
      <c r="F129" s="160" t="s">
        <v>505</v>
      </c>
      <c r="H129" s="159" t="s">
        <v>1</v>
      </c>
      <c r="I129" s="161"/>
      <c r="L129" s="158"/>
      <c r="M129" s="162"/>
      <c r="T129" s="163"/>
      <c r="AT129" s="159" t="s">
        <v>192</v>
      </c>
      <c r="AU129" s="159" t="s">
        <v>96</v>
      </c>
      <c r="AV129" s="13" t="s">
        <v>94</v>
      </c>
      <c r="AW129" s="13" t="s">
        <v>42</v>
      </c>
      <c r="AX129" s="13" t="s">
        <v>87</v>
      </c>
      <c r="AY129" s="159" t="s">
        <v>183</v>
      </c>
    </row>
    <row r="130" spans="2:65" s="12" customFormat="1" ht="11.25">
      <c r="B130" s="150"/>
      <c r="D130" s="151" t="s">
        <v>192</v>
      </c>
      <c r="E130" s="152" t="s">
        <v>1</v>
      </c>
      <c r="F130" s="153" t="s">
        <v>1575</v>
      </c>
      <c r="H130" s="154">
        <v>14</v>
      </c>
      <c r="I130" s="155"/>
      <c r="L130" s="150"/>
      <c r="M130" s="156"/>
      <c r="T130" s="157"/>
      <c r="AT130" s="152" t="s">
        <v>192</v>
      </c>
      <c r="AU130" s="152" t="s">
        <v>96</v>
      </c>
      <c r="AV130" s="12" t="s">
        <v>96</v>
      </c>
      <c r="AW130" s="12" t="s">
        <v>42</v>
      </c>
      <c r="AX130" s="12" t="s">
        <v>87</v>
      </c>
      <c r="AY130" s="152" t="s">
        <v>183</v>
      </c>
    </row>
    <row r="131" spans="2:65" s="12" customFormat="1" ht="11.25">
      <c r="B131" s="150"/>
      <c r="D131" s="151" t="s">
        <v>192</v>
      </c>
      <c r="E131" s="152" t="s">
        <v>1</v>
      </c>
      <c r="F131" s="153" t="s">
        <v>1576</v>
      </c>
      <c r="H131" s="154">
        <v>42</v>
      </c>
      <c r="I131" s="155"/>
      <c r="L131" s="150"/>
      <c r="M131" s="156"/>
      <c r="T131" s="157"/>
      <c r="AT131" s="152" t="s">
        <v>192</v>
      </c>
      <c r="AU131" s="152" t="s">
        <v>96</v>
      </c>
      <c r="AV131" s="12" t="s">
        <v>96</v>
      </c>
      <c r="AW131" s="12" t="s">
        <v>42</v>
      </c>
      <c r="AX131" s="12" t="s">
        <v>87</v>
      </c>
      <c r="AY131" s="152" t="s">
        <v>183</v>
      </c>
    </row>
    <row r="132" spans="2:65" s="14" customFormat="1" ht="11.25">
      <c r="B132" s="164"/>
      <c r="D132" s="151" t="s">
        <v>192</v>
      </c>
      <c r="E132" s="165" t="s">
        <v>1</v>
      </c>
      <c r="F132" s="166" t="s">
        <v>202</v>
      </c>
      <c r="H132" s="167">
        <v>56</v>
      </c>
      <c r="I132" s="168"/>
      <c r="L132" s="164"/>
      <c r="M132" s="169"/>
      <c r="T132" s="170"/>
      <c r="AT132" s="165" t="s">
        <v>192</v>
      </c>
      <c r="AU132" s="165" t="s">
        <v>96</v>
      </c>
      <c r="AV132" s="14" t="s">
        <v>203</v>
      </c>
      <c r="AW132" s="14" t="s">
        <v>42</v>
      </c>
      <c r="AX132" s="14" t="s">
        <v>94</v>
      </c>
      <c r="AY132" s="165" t="s">
        <v>183</v>
      </c>
    </row>
    <row r="133" spans="2:65" s="1" customFormat="1" ht="21.75" customHeight="1">
      <c r="B133" s="33"/>
      <c r="C133" s="137" t="s">
        <v>96</v>
      </c>
      <c r="D133" s="137" t="s">
        <v>185</v>
      </c>
      <c r="E133" s="138" t="s">
        <v>507</v>
      </c>
      <c r="F133" s="139" t="s">
        <v>508</v>
      </c>
      <c r="G133" s="140" t="s">
        <v>206</v>
      </c>
      <c r="H133" s="141">
        <v>48</v>
      </c>
      <c r="I133" s="142"/>
      <c r="J133" s="143">
        <f>ROUND(I133*H133,2)</f>
        <v>0</v>
      </c>
      <c r="K133" s="139" t="s">
        <v>189</v>
      </c>
      <c r="L133" s="33"/>
      <c r="M133" s="144" t="s">
        <v>1</v>
      </c>
      <c r="N133" s="145" t="s">
        <v>52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190</v>
      </c>
      <c r="AT133" s="148" t="s">
        <v>185</v>
      </c>
      <c r="AU133" s="148" t="s">
        <v>96</v>
      </c>
      <c r="AY133" s="17" t="s">
        <v>183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94</v>
      </c>
      <c r="BK133" s="149">
        <f>ROUND(I133*H133,2)</f>
        <v>0</v>
      </c>
      <c r="BL133" s="17" t="s">
        <v>190</v>
      </c>
      <c r="BM133" s="148" t="s">
        <v>1577</v>
      </c>
    </row>
    <row r="134" spans="2:65" s="12" customFormat="1" ht="11.25">
      <c r="B134" s="150"/>
      <c r="D134" s="151" t="s">
        <v>192</v>
      </c>
      <c r="E134" s="152" t="s">
        <v>1</v>
      </c>
      <c r="F134" s="153" t="s">
        <v>1578</v>
      </c>
      <c r="H134" s="154">
        <v>48</v>
      </c>
      <c r="I134" s="155"/>
      <c r="L134" s="150"/>
      <c r="M134" s="156"/>
      <c r="T134" s="157"/>
      <c r="AT134" s="152" t="s">
        <v>192</v>
      </c>
      <c r="AU134" s="152" t="s">
        <v>96</v>
      </c>
      <c r="AV134" s="12" t="s">
        <v>96</v>
      </c>
      <c r="AW134" s="12" t="s">
        <v>42</v>
      </c>
      <c r="AX134" s="12" t="s">
        <v>94</v>
      </c>
      <c r="AY134" s="152" t="s">
        <v>183</v>
      </c>
    </row>
    <row r="135" spans="2:65" s="1" customFormat="1" ht="16.5" customHeight="1">
      <c r="B135" s="33"/>
      <c r="C135" s="176" t="s">
        <v>203</v>
      </c>
      <c r="D135" s="176" t="s">
        <v>511</v>
      </c>
      <c r="E135" s="177" t="s">
        <v>512</v>
      </c>
      <c r="F135" s="178" t="s">
        <v>513</v>
      </c>
      <c r="G135" s="179" t="s">
        <v>514</v>
      </c>
      <c r="H135" s="180">
        <v>44.8</v>
      </c>
      <c r="I135" s="181"/>
      <c r="J135" s="182">
        <f>ROUND(I135*H135,2)</f>
        <v>0</v>
      </c>
      <c r="K135" s="178" t="s">
        <v>230</v>
      </c>
      <c r="L135" s="183"/>
      <c r="M135" s="184" t="s">
        <v>1</v>
      </c>
      <c r="N135" s="185" t="s">
        <v>52</v>
      </c>
      <c r="P135" s="146">
        <f>O135*H135</f>
        <v>0</v>
      </c>
      <c r="Q135" s="146">
        <v>0.22</v>
      </c>
      <c r="R135" s="146">
        <f>Q135*H135</f>
        <v>9.8559999999999999</v>
      </c>
      <c r="S135" s="146">
        <v>0</v>
      </c>
      <c r="T135" s="147">
        <f>S135*H135</f>
        <v>0</v>
      </c>
      <c r="AR135" s="148" t="s">
        <v>235</v>
      </c>
      <c r="AT135" s="148" t="s">
        <v>511</v>
      </c>
      <c r="AU135" s="148" t="s">
        <v>96</v>
      </c>
      <c r="AY135" s="17" t="s">
        <v>183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94</v>
      </c>
      <c r="BK135" s="149">
        <f>ROUND(I135*H135,2)</f>
        <v>0</v>
      </c>
      <c r="BL135" s="17" t="s">
        <v>190</v>
      </c>
      <c r="BM135" s="148" t="s">
        <v>1579</v>
      </c>
    </row>
    <row r="136" spans="2:65" s="12" customFormat="1" ht="11.25">
      <c r="B136" s="150"/>
      <c r="D136" s="151" t="s">
        <v>192</v>
      </c>
      <c r="E136" s="152" t="s">
        <v>1</v>
      </c>
      <c r="F136" s="153" t="s">
        <v>1580</v>
      </c>
      <c r="H136" s="154">
        <v>33.6</v>
      </c>
      <c r="I136" s="155"/>
      <c r="L136" s="150"/>
      <c r="M136" s="156"/>
      <c r="T136" s="157"/>
      <c r="AT136" s="152" t="s">
        <v>192</v>
      </c>
      <c r="AU136" s="152" t="s">
        <v>96</v>
      </c>
      <c r="AV136" s="12" t="s">
        <v>96</v>
      </c>
      <c r="AW136" s="12" t="s">
        <v>42</v>
      </c>
      <c r="AX136" s="12" t="s">
        <v>87</v>
      </c>
      <c r="AY136" s="152" t="s">
        <v>183</v>
      </c>
    </row>
    <row r="137" spans="2:65" s="12" customFormat="1" ht="11.25">
      <c r="B137" s="150"/>
      <c r="D137" s="151" t="s">
        <v>192</v>
      </c>
      <c r="E137" s="152" t="s">
        <v>1</v>
      </c>
      <c r="F137" s="153" t="s">
        <v>1581</v>
      </c>
      <c r="H137" s="154">
        <v>11.2</v>
      </c>
      <c r="I137" s="155"/>
      <c r="L137" s="150"/>
      <c r="M137" s="156"/>
      <c r="T137" s="157"/>
      <c r="AT137" s="152" t="s">
        <v>192</v>
      </c>
      <c r="AU137" s="152" t="s">
        <v>96</v>
      </c>
      <c r="AV137" s="12" t="s">
        <v>96</v>
      </c>
      <c r="AW137" s="12" t="s">
        <v>42</v>
      </c>
      <c r="AX137" s="12" t="s">
        <v>87</v>
      </c>
      <c r="AY137" s="152" t="s">
        <v>183</v>
      </c>
    </row>
    <row r="138" spans="2:65" s="14" customFormat="1" ht="11.25">
      <c r="B138" s="164"/>
      <c r="D138" s="151" t="s">
        <v>192</v>
      </c>
      <c r="E138" s="165" t="s">
        <v>1</v>
      </c>
      <c r="F138" s="166" t="s">
        <v>202</v>
      </c>
      <c r="H138" s="167">
        <v>44.8</v>
      </c>
      <c r="I138" s="168"/>
      <c r="L138" s="164"/>
      <c r="M138" s="169"/>
      <c r="T138" s="170"/>
      <c r="AT138" s="165" t="s">
        <v>192</v>
      </c>
      <c r="AU138" s="165" t="s">
        <v>96</v>
      </c>
      <c r="AV138" s="14" t="s">
        <v>203</v>
      </c>
      <c r="AW138" s="14" t="s">
        <v>42</v>
      </c>
      <c r="AX138" s="14" t="s">
        <v>94</v>
      </c>
      <c r="AY138" s="165" t="s">
        <v>183</v>
      </c>
    </row>
    <row r="139" spans="2:65" s="1" customFormat="1" ht="21.75" customHeight="1">
      <c r="B139" s="33"/>
      <c r="C139" s="137" t="s">
        <v>190</v>
      </c>
      <c r="D139" s="137" t="s">
        <v>185</v>
      </c>
      <c r="E139" s="138" t="s">
        <v>1582</v>
      </c>
      <c r="F139" s="139" t="s">
        <v>1583</v>
      </c>
      <c r="G139" s="140" t="s">
        <v>206</v>
      </c>
      <c r="H139" s="141">
        <v>2</v>
      </c>
      <c r="I139" s="142"/>
      <c r="J139" s="143">
        <f>ROUND(I139*H139,2)</f>
        <v>0</v>
      </c>
      <c r="K139" s="139" t="s">
        <v>189</v>
      </c>
      <c r="L139" s="33"/>
      <c r="M139" s="144" t="s">
        <v>1</v>
      </c>
      <c r="N139" s="145" t="s">
        <v>52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190</v>
      </c>
      <c r="AT139" s="148" t="s">
        <v>185</v>
      </c>
      <c r="AU139" s="148" t="s">
        <v>96</v>
      </c>
      <c r="AY139" s="17" t="s">
        <v>183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94</v>
      </c>
      <c r="BK139" s="149">
        <f>ROUND(I139*H139,2)</f>
        <v>0</v>
      </c>
      <c r="BL139" s="17" t="s">
        <v>190</v>
      </c>
      <c r="BM139" s="148" t="s">
        <v>1584</v>
      </c>
    </row>
    <row r="140" spans="2:65" s="12" customFormat="1" ht="11.25">
      <c r="B140" s="150"/>
      <c r="D140" s="151" t="s">
        <v>192</v>
      </c>
      <c r="E140" s="152" t="s">
        <v>1</v>
      </c>
      <c r="F140" s="153" t="s">
        <v>1585</v>
      </c>
      <c r="H140" s="154">
        <v>2</v>
      </c>
      <c r="I140" s="155"/>
      <c r="L140" s="150"/>
      <c r="M140" s="156"/>
      <c r="T140" s="157"/>
      <c r="AT140" s="152" t="s">
        <v>192</v>
      </c>
      <c r="AU140" s="152" t="s">
        <v>96</v>
      </c>
      <c r="AV140" s="12" t="s">
        <v>96</v>
      </c>
      <c r="AW140" s="12" t="s">
        <v>42</v>
      </c>
      <c r="AX140" s="12" t="s">
        <v>94</v>
      </c>
      <c r="AY140" s="152" t="s">
        <v>183</v>
      </c>
    </row>
    <row r="141" spans="2:65" s="1" customFormat="1" ht="16.5" customHeight="1">
      <c r="B141" s="33"/>
      <c r="C141" s="137" t="s">
        <v>216</v>
      </c>
      <c r="D141" s="137" t="s">
        <v>185</v>
      </c>
      <c r="E141" s="138" t="s">
        <v>518</v>
      </c>
      <c r="F141" s="139" t="s">
        <v>519</v>
      </c>
      <c r="G141" s="140" t="s">
        <v>188</v>
      </c>
      <c r="H141" s="141">
        <v>256</v>
      </c>
      <c r="I141" s="142"/>
      <c r="J141" s="143">
        <f>ROUND(I141*H141,2)</f>
        <v>0</v>
      </c>
      <c r="K141" s="139" t="s">
        <v>189</v>
      </c>
      <c r="L141" s="33"/>
      <c r="M141" s="144" t="s">
        <v>1</v>
      </c>
      <c r="N141" s="145" t="s">
        <v>52</v>
      </c>
      <c r="P141" s="146">
        <f>O141*H141</f>
        <v>0</v>
      </c>
      <c r="Q141" s="146">
        <v>0</v>
      </c>
      <c r="R141" s="146">
        <f>Q141*H141</f>
        <v>0</v>
      </c>
      <c r="S141" s="146">
        <v>0</v>
      </c>
      <c r="T141" s="147">
        <f>S141*H141</f>
        <v>0</v>
      </c>
      <c r="AR141" s="148" t="s">
        <v>190</v>
      </c>
      <c r="AT141" s="148" t="s">
        <v>185</v>
      </c>
      <c r="AU141" s="148" t="s">
        <v>96</v>
      </c>
      <c r="AY141" s="17" t="s">
        <v>183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94</v>
      </c>
      <c r="BK141" s="149">
        <f>ROUND(I141*H141,2)</f>
        <v>0</v>
      </c>
      <c r="BL141" s="17" t="s">
        <v>190</v>
      </c>
      <c r="BM141" s="148" t="s">
        <v>1586</v>
      </c>
    </row>
    <row r="142" spans="2:65" s="13" customFormat="1" ht="11.25">
      <c r="B142" s="158"/>
      <c r="D142" s="151" t="s">
        <v>192</v>
      </c>
      <c r="E142" s="159" t="s">
        <v>1</v>
      </c>
      <c r="F142" s="160" t="s">
        <v>521</v>
      </c>
      <c r="H142" s="159" t="s">
        <v>1</v>
      </c>
      <c r="I142" s="161"/>
      <c r="L142" s="158"/>
      <c r="M142" s="162"/>
      <c r="T142" s="163"/>
      <c r="AT142" s="159" t="s">
        <v>192</v>
      </c>
      <c r="AU142" s="159" t="s">
        <v>96</v>
      </c>
      <c r="AV142" s="13" t="s">
        <v>94</v>
      </c>
      <c r="AW142" s="13" t="s">
        <v>42</v>
      </c>
      <c r="AX142" s="13" t="s">
        <v>87</v>
      </c>
      <c r="AY142" s="159" t="s">
        <v>183</v>
      </c>
    </row>
    <row r="143" spans="2:65" s="12" customFormat="1" ht="11.25">
      <c r="B143" s="150"/>
      <c r="D143" s="151" t="s">
        <v>192</v>
      </c>
      <c r="E143" s="152" t="s">
        <v>1</v>
      </c>
      <c r="F143" s="153" t="s">
        <v>1587</v>
      </c>
      <c r="H143" s="154">
        <v>8</v>
      </c>
      <c r="I143" s="155"/>
      <c r="L143" s="150"/>
      <c r="M143" s="156"/>
      <c r="T143" s="157"/>
      <c r="AT143" s="152" t="s">
        <v>192</v>
      </c>
      <c r="AU143" s="152" t="s">
        <v>96</v>
      </c>
      <c r="AV143" s="12" t="s">
        <v>96</v>
      </c>
      <c r="AW143" s="12" t="s">
        <v>42</v>
      </c>
      <c r="AX143" s="12" t="s">
        <v>87</v>
      </c>
      <c r="AY143" s="152" t="s">
        <v>183</v>
      </c>
    </row>
    <row r="144" spans="2:65" s="12" customFormat="1" ht="11.25">
      <c r="B144" s="150"/>
      <c r="D144" s="151" t="s">
        <v>192</v>
      </c>
      <c r="E144" s="152" t="s">
        <v>1</v>
      </c>
      <c r="F144" s="153" t="s">
        <v>1588</v>
      </c>
      <c r="H144" s="154">
        <v>48</v>
      </c>
      <c r="I144" s="155"/>
      <c r="L144" s="150"/>
      <c r="M144" s="156"/>
      <c r="T144" s="157"/>
      <c r="AT144" s="152" t="s">
        <v>192</v>
      </c>
      <c r="AU144" s="152" t="s">
        <v>96</v>
      </c>
      <c r="AV144" s="12" t="s">
        <v>96</v>
      </c>
      <c r="AW144" s="12" t="s">
        <v>42</v>
      </c>
      <c r="AX144" s="12" t="s">
        <v>87</v>
      </c>
      <c r="AY144" s="152" t="s">
        <v>183</v>
      </c>
    </row>
    <row r="145" spans="2:65" s="12" customFormat="1" ht="11.25">
      <c r="B145" s="150"/>
      <c r="D145" s="151" t="s">
        <v>192</v>
      </c>
      <c r="E145" s="152" t="s">
        <v>1</v>
      </c>
      <c r="F145" s="153" t="s">
        <v>1589</v>
      </c>
      <c r="H145" s="154">
        <v>8</v>
      </c>
      <c r="I145" s="155"/>
      <c r="L145" s="150"/>
      <c r="M145" s="156"/>
      <c r="T145" s="157"/>
      <c r="AT145" s="152" t="s">
        <v>192</v>
      </c>
      <c r="AU145" s="152" t="s">
        <v>96</v>
      </c>
      <c r="AV145" s="12" t="s">
        <v>96</v>
      </c>
      <c r="AW145" s="12" t="s">
        <v>42</v>
      </c>
      <c r="AX145" s="12" t="s">
        <v>87</v>
      </c>
      <c r="AY145" s="152" t="s">
        <v>183</v>
      </c>
    </row>
    <row r="146" spans="2:65" s="12" customFormat="1" ht="11.25">
      <c r="B146" s="150"/>
      <c r="D146" s="151" t="s">
        <v>192</v>
      </c>
      <c r="E146" s="152" t="s">
        <v>1</v>
      </c>
      <c r="F146" s="153" t="s">
        <v>1590</v>
      </c>
      <c r="H146" s="154">
        <v>192</v>
      </c>
      <c r="I146" s="155"/>
      <c r="L146" s="150"/>
      <c r="M146" s="156"/>
      <c r="T146" s="157"/>
      <c r="AT146" s="152" t="s">
        <v>192</v>
      </c>
      <c r="AU146" s="152" t="s">
        <v>96</v>
      </c>
      <c r="AV146" s="12" t="s">
        <v>96</v>
      </c>
      <c r="AW146" s="12" t="s">
        <v>42</v>
      </c>
      <c r="AX146" s="12" t="s">
        <v>87</v>
      </c>
      <c r="AY146" s="152" t="s">
        <v>183</v>
      </c>
    </row>
    <row r="147" spans="2:65" s="14" customFormat="1" ht="11.25">
      <c r="B147" s="164"/>
      <c r="D147" s="151" t="s">
        <v>192</v>
      </c>
      <c r="E147" s="165" t="s">
        <v>1</v>
      </c>
      <c r="F147" s="166" t="s">
        <v>202</v>
      </c>
      <c r="H147" s="167">
        <v>256</v>
      </c>
      <c r="I147" s="168"/>
      <c r="L147" s="164"/>
      <c r="M147" s="169"/>
      <c r="T147" s="170"/>
      <c r="AT147" s="165" t="s">
        <v>192</v>
      </c>
      <c r="AU147" s="165" t="s">
        <v>96</v>
      </c>
      <c r="AV147" s="14" t="s">
        <v>203</v>
      </c>
      <c r="AW147" s="14" t="s">
        <v>42</v>
      </c>
      <c r="AX147" s="14" t="s">
        <v>94</v>
      </c>
      <c r="AY147" s="165" t="s">
        <v>183</v>
      </c>
    </row>
    <row r="148" spans="2:65" s="1" customFormat="1" ht="16.5" customHeight="1">
      <c r="B148" s="33"/>
      <c r="C148" s="137" t="s">
        <v>222</v>
      </c>
      <c r="D148" s="137" t="s">
        <v>185</v>
      </c>
      <c r="E148" s="138" t="s">
        <v>1591</v>
      </c>
      <c r="F148" s="139" t="s">
        <v>1592</v>
      </c>
      <c r="G148" s="140" t="s">
        <v>206</v>
      </c>
      <c r="H148" s="141">
        <v>25</v>
      </c>
      <c r="I148" s="142"/>
      <c r="J148" s="143">
        <f>ROUND(I148*H148,2)</f>
        <v>0</v>
      </c>
      <c r="K148" s="139" t="s">
        <v>189</v>
      </c>
      <c r="L148" s="33"/>
      <c r="M148" s="144" t="s">
        <v>1</v>
      </c>
      <c r="N148" s="145" t="s">
        <v>52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190</v>
      </c>
      <c r="AT148" s="148" t="s">
        <v>185</v>
      </c>
      <c r="AU148" s="148" t="s">
        <v>96</v>
      </c>
      <c r="AY148" s="17" t="s">
        <v>183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94</v>
      </c>
      <c r="BK148" s="149">
        <f>ROUND(I148*H148,2)</f>
        <v>0</v>
      </c>
      <c r="BL148" s="17" t="s">
        <v>190</v>
      </c>
      <c r="BM148" s="148" t="s">
        <v>1593</v>
      </c>
    </row>
    <row r="149" spans="2:65" s="12" customFormat="1" ht="11.25">
      <c r="B149" s="150"/>
      <c r="D149" s="151" t="s">
        <v>192</v>
      </c>
      <c r="E149" s="152" t="s">
        <v>1</v>
      </c>
      <c r="F149" s="153" t="s">
        <v>1594</v>
      </c>
      <c r="H149" s="154">
        <v>25</v>
      </c>
      <c r="I149" s="155"/>
      <c r="L149" s="150"/>
      <c r="M149" s="156"/>
      <c r="T149" s="157"/>
      <c r="AT149" s="152" t="s">
        <v>192</v>
      </c>
      <c r="AU149" s="152" t="s">
        <v>96</v>
      </c>
      <c r="AV149" s="12" t="s">
        <v>96</v>
      </c>
      <c r="AW149" s="12" t="s">
        <v>42</v>
      </c>
      <c r="AX149" s="12" t="s">
        <v>94</v>
      </c>
      <c r="AY149" s="152" t="s">
        <v>183</v>
      </c>
    </row>
    <row r="150" spans="2:65" s="1" customFormat="1" ht="16.5" customHeight="1">
      <c r="B150" s="33"/>
      <c r="C150" s="137" t="s">
        <v>227</v>
      </c>
      <c r="D150" s="137" t="s">
        <v>185</v>
      </c>
      <c r="E150" s="138" t="s">
        <v>1595</v>
      </c>
      <c r="F150" s="139" t="s">
        <v>1596</v>
      </c>
      <c r="G150" s="140" t="s">
        <v>206</v>
      </c>
      <c r="H150" s="141">
        <v>25</v>
      </c>
      <c r="I150" s="142"/>
      <c r="J150" s="143">
        <f>ROUND(I150*H150,2)</f>
        <v>0</v>
      </c>
      <c r="K150" s="139" t="s">
        <v>189</v>
      </c>
      <c r="L150" s="33"/>
      <c r="M150" s="144" t="s">
        <v>1</v>
      </c>
      <c r="N150" s="145" t="s">
        <v>52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190</v>
      </c>
      <c r="AT150" s="148" t="s">
        <v>185</v>
      </c>
      <c r="AU150" s="148" t="s">
        <v>96</v>
      </c>
      <c r="AY150" s="17" t="s">
        <v>183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94</v>
      </c>
      <c r="BK150" s="149">
        <f>ROUND(I150*H150,2)</f>
        <v>0</v>
      </c>
      <c r="BL150" s="17" t="s">
        <v>190</v>
      </c>
      <c r="BM150" s="148" t="s">
        <v>1597</v>
      </c>
    </row>
    <row r="151" spans="2:65" s="12" customFormat="1" ht="11.25">
      <c r="B151" s="150"/>
      <c r="D151" s="151" t="s">
        <v>192</v>
      </c>
      <c r="E151" s="152" t="s">
        <v>1</v>
      </c>
      <c r="F151" s="153" t="s">
        <v>1598</v>
      </c>
      <c r="H151" s="154">
        <v>25</v>
      </c>
      <c r="I151" s="155"/>
      <c r="L151" s="150"/>
      <c r="M151" s="156"/>
      <c r="T151" s="157"/>
      <c r="AT151" s="152" t="s">
        <v>192</v>
      </c>
      <c r="AU151" s="152" t="s">
        <v>96</v>
      </c>
      <c r="AV151" s="12" t="s">
        <v>96</v>
      </c>
      <c r="AW151" s="12" t="s">
        <v>42</v>
      </c>
      <c r="AX151" s="12" t="s">
        <v>94</v>
      </c>
      <c r="AY151" s="152" t="s">
        <v>183</v>
      </c>
    </row>
    <row r="152" spans="2:65" s="1" customFormat="1" ht="24.2" customHeight="1">
      <c r="B152" s="33"/>
      <c r="C152" s="176" t="s">
        <v>235</v>
      </c>
      <c r="D152" s="176" t="s">
        <v>511</v>
      </c>
      <c r="E152" s="177" t="s">
        <v>1599</v>
      </c>
      <c r="F152" s="178" t="s">
        <v>1600</v>
      </c>
      <c r="G152" s="179" t="s">
        <v>206</v>
      </c>
      <c r="H152" s="180">
        <v>25</v>
      </c>
      <c r="I152" s="181"/>
      <c r="J152" s="182">
        <f>ROUND(I152*H152,2)</f>
        <v>0</v>
      </c>
      <c r="K152" s="178" t="s">
        <v>230</v>
      </c>
      <c r="L152" s="183"/>
      <c r="M152" s="184" t="s">
        <v>1</v>
      </c>
      <c r="N152" s="185" t="s">
        <v>52</v>
      </c>
      <c r="P152" s="146">
        <f>O152*H152</f>
        <v>0</v>
      </c>
      <c r="Q152" s="146">
        <v>0.15</v>
      </c>
      <c r="R152" s="146">
        <f>Q152*H152</f>
        <v>3.75</v>
      </c>
      <c r="S152" s="146">
        <v>0</v>
      </c>
      <c r="T152" s="147">
        <f>S152*H152</f>
        <v>0</v>
      </c>
      <c r="AR152" s="148" t="s">
        <v>235</v>
      </c>
      <c r="AT152" s="148" t="s">
        <v>511</v>
      </c>
      <c r="AU152" s="148" t="s">
        <v>96</v>
      </c>
      <c r="AY152" s="17" t="s">
        <v>183</v>
      </c>
      <c r="BE152" s="149">
        <f>IF(N152="základní",J152,0)</f>
        <v>0</v>
      </c>
      <c r="BF152" s="149">
        <f>IF(N152="snížená",J152,0)</f>
        <v>0</v>
      </c>
      <c r="BG152" s="149">
        <f>IF(N152="zákl. přenesená",J152,0)</f>
        <v>0</v>
      </c>
      <c r="BH152" s="149">
        <f>IF(N152="sníž. přenesená",J152,0)</f>
        <v>0</v>
      </c>
      <c r="BI152" s="149">
        <f>IF(N152="nulová",J152,0)</f>
        <v>0</v>
      </c>
      <c r="BJ152" s="17" t="s">
        <v>94</v>
      </c>
      <c r="BK152" s="149">
        <f>ROUND(I152*H152,2)</f>
        <v>0</v>
      </c>
      <c r="BL152" s="17" t="s">
        <v>190</v>
      </c>
      <c r="BM152" s="148" t="s">
        <v>1601</v>
      </c>
    </row>
    <row r="153" spans="2:65" s="12" customFormat="1" ht="11.25">
      <c r="B153" s="150"/>
      <c r="D153" s="151" t="s">
        <v>192</v>
      </c>
      <c r="E153" s="152" t="s">
        <v>1</v>
      </c>
      <c r="F153" s="153" t="s">
        <v>1602</v>
      </c>
      <c r="H153" s="154">
        <v>25</v>
      </c>
      <c r="I153" s="155"/>
      <c r="L153" s="150"/>
      <c r="M153" s="156"/>
      <c r="T153" s="157"/>
      <c r="AT153" s="152" t="s">
        <v>192</v>
      </c>
      <c r="AU153" s="152" t="s">
        <v>96</v>
      </c>
      <c r="AV153" s="12" t="s">
        <v>96</v>
      </c>
      <c r="AW153" s="12" t="s">
        <v>42</v>
      </c>
      <c r="AX153" s="12" t="s">
        <v>94</v>
      </c>
      <c r="AY153" s="152" t="s">
        <v>183</v>
      </c>
    </row>
    <row r="154" spans="2:65" s="1" customFormat="1" ht="21.75" customHeight="1">
      <c r="B154" s="33"/>
      <c r="C154" s="176" t="s">
        <v>242</v>
      </c>
      <c r="D154" s="176" t="s">
        <v>511</v>
      </c>
      <c r="E154" s="177" t="s">
        <v>1603</v>
      </c>
      <c r="F154" s="178" t="s">
        <v>1604</v>
      </c>
      <c r="G154" s="179" t="s">
        <v>206</v>
      </c>
      <c r="H154" s="180">
        <v>6</v>
      </c>
      <c r="I154" s="181"/>
      <c r="J154" s="182">
        <f>ROUND(I154*H154,2)</f>
        <v>0</v>
      </c>
      <c r="K154" s="178" t="s">
        <v>230</v>
      </c>
      <c r="L154" s="183"/>
      <c r="M154" s="184" t="s">
        <v>1</v>
      </c>
      <c r="N154" s="185" t="s">
        <v>52</v>
      </c>
      <c r="P154" s="146">
        <f>O154*H154</f>
        <v>0</v>
      </c>
      <c r="Q154" s="146">
        <v>0.05</v>
      </c>
      <c r="R154" s="146">
        <f>Q154*H154</f>
        <v>0.30000000000000004</v>
      </c>
      <c r="S154" s="146">
        <v>0</v>
      </c>
      <c r="T154" s="147">
        <f>S154*H154</f>
        <v>0</v>
      </c>
      <c r="AR154" s="148" t="s">
        <v>235</v>
      </c>
      <c r="AT154" s="148" t="s">
        <v>511</v>
      </c>
      <c r="AU154" s="148" t="s">
        <v>96</v>
      </c>
      <c r="AY154" s="17" t="s">
        <v>183</v>
      </c>
      <c r="BE154" s="149">
        <f>IF(N154="základní",J154,0)</f>
        <v>0</v>
      </c>
      <c r="BF154" s="149">
        <f>IF(N154="snížená",J154,0)</f>
        <v>0</v>
      </c>
      <c r="BG154" s="149">
        <f>IF(N154="zákl. přenesená",J154,0)</f>
        <v>0</v>
      </c>
      <c r="BH154" s="149">
        <f>IF(N154="sníž. přenesená",J154,0)</f>
        <v>0</v>
      </c>
      <c r="BI154" s="149">
        <f>IF(N154="nulová",J154,0)</f>
        <v>0</v>
      </c>
      <c r="BJ154" s="17" t="s">
        <v>94</v>
      </c>
      <c r="BK154" s="149">
        <f>ROUND(I154*H154,2)</f>
        <v>0</v>
      </c>
      <c r="BL154" s="17" t="s">
        <v>190</v>
      </c>
      <c r="BM154" s="148" t="s">
        <v>1605</v>
      </c>
    </row>
    <row r="155" spans="2:65" s="12" customFormat="1" ht="11.25">
      <c r="B155" s="150"/>
      <c r="D155" s="151" t="s">
        <v>192</v>
      </c>
      <c r="E155" s="152" t="s">
        <v>1</v>
      </c>
      <c r="F155" s="153" t="s">
        <v>1606</v>
      </c>
      <c r="H155" s="154">
        <v>6</v>
      </c>
      <c r="I155" s="155"/>
      <c r="L155" s="150"/>
      <c r="M155" s="156"/>
      <c r="T155" s="157"/>
      <c r="AT155" s="152" t="s">
        <v>192</v>
      </c>
      <c r="AU155" s="152" t="s">
        <v>96</v>
      </c>
      <c r="AV155" s="12" t="s">
        <v>96</v>
      </c>
      <c r="AW155" s="12" t="s">
        <v>42</v>
      </c>
      <c r="AX155" s="12" t="s">
        <v>94</v>
      </c>
      <c r="AY155" s="152" t="s">
        <v>183</v>
      </c>
    </row>
    <row r="156" spans="2:65" s="1" customFormat="1" ht="16.5" customHeight="1">
      <c r="B156" s="33"/>
      <c r="C156" s="176" t="s">
        <v>248</v>
      </c>
      <c r="D156" s="176" t="s">
        <v>511</v>
      </c>
      <c r="E156" s="177" t="s">
        <v>1607</v>
      </c>
      <c r="F156" s="178" t="s">
        <v>1608</v>
      </c>
      <c r="G156" s="179" t="s">
        <v>206</v>
      </c>
      <c r="H156" s="180">
        <v>3</v>
      </c>
      <c r="I156" s="181"/>
      <c r="J156" s="182">
        <f>ROUND(I156*H156,2)</f>
        <v>0</v>
      </c>
      <c r="K156" s="178" t="s">
        <v>230</v>
      </c>
      <c r="L156" s="183"/>
      <c r="M156" s="184" t="s">
        <v>1</v>
      </c>
      <c r="N156" s="185" t="s">
        <v>52</v>
      </c>
      <c r="P156" s="146">
        <f>O156*H156</f>
        <v>0</v>
      </c>
      <c r="Q156" s="146">
        <v>0.05</v>
      </c>
      <c r="R156" s="146">
        <f>Q156*H156</f>
        <v>0.15000000000000002</v>
      </c>
      <c r="S156" s="146">
        <v>0</v>
      </c>
      <c r="T156" s="147">
        <f>S156*H156</f>
        <v>0</v>
      </c>
      <c r="AR156" s="148" t="s">
        <v>235</v>
      </c>
      <c r="AT156" s="148" t="s">
        <v>511</v>
      </c>
      <c r="AU156" s="148" t="s">
        <v>96</v>
      </c>
      <c r="AY156" s="17" t="s">
        <v>183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94</v>
      </c>
      <c r="BK156" s="149">
        <f>ROUND(I156*H156,2)</f>
        <v>0</v>
      </c>
      <c r="BL156" s="17" t="s">
        <v>190</v>
      </c>
      <c r="BM156" s="148" t="s">
        <v>1609</v>
      </c>
    </row>
    <row r="157" spans="2:65" s="12" customFormat="1" ht="11.25">
      <c r="B157" s="150"/>
      <c r="D157" s="151" t="s">
        <v>192</v>
      </c>
      <c r="E157" s="152" t="s">
        <v>1</v>
      </c>
      <c r="F157" s="153" t="s">
        <v>1610</v>
      </c>
      <c r="H157" s="154">
        <v>3</v>
      </c>
      <c r="I157" s="155"/>
      <c r="L157" s="150"/>
      <c r="M157" s="156"/>
      <c r="T157" s="157"/>
      <c r="AT157" s="152" t="s">
        <v>192</v>
      </c>
      <c r="AU157" s="152" t="s">
        <v>96</v>
      </c>
      <c r="AV157" s="12" t="s">
        <v>96</v>
      </c>
      <c r="AW157" s="12" t="s">
        <v>42</v>
      </c>
      <c r="AX157" s="12" t="s">
        <v>94</v>
      </c>
      <c r="AY157" s="152" t="s">
        <v>183</v>
      </c>
    </row>
    <row r="158" spans="2:65" s="1" customFormat="1" ht="16.5" customHeight="1">
      <c r="B158" s="33"/>
      <c r="C158" s="176" t="s">
        <v>255</v>
      </c>
      <c r="D158" s="176" t="s">
        <v>511</v>
      </c>
      <c r="E158" s="177" t="s">
        <v>1611</v>
      </c>
      <c r="F158" s="178" t="s">
        <v>1612</v>
      </c>
      <c r="G158" s="179" t="s">
        <v>206</v>
      </c>
      <c r="H158" s="180">
        <v>3</v>
      </c>
      <c r="I158" s="181"/>
      <c r="J158" s="182">
        <f>ROUND(I158*H158,2)</f>
        <v>0</v>
      </c>
      <c r="K158" s="178" t="s">
        <v>230</v>
      </c>
      <c r="L158" s="183"/>
      <c r="M158" s="184" t="s">
        <v>1</v>
      </c>
      <c r="N158" s="185" t="s">
        <v>52</v>
      </c>
      <c r="P158" s="146">
        <f>O158*H158</f>
        <v>0</v>
      </c>
      <c r="Q158" s="146">
        <v>0.05</v>
      </c>
      <c r="R158" s="146">
        <f>Q158*H158</f>
        <v>0.15000000000000002</v>
      </c>
      <c r="S158" s="146">
        <v>0</v>
      </c>
      <c r="T158" s="147">
        <f>S158*H158</f>
        <v>0</v>
      </c>
      <c r="AR158" s="148" t="s">
        <v>235</v>
      </c>
      <c r="AT158" s="148" t="s">
        <v>511</v>
      </c>
      <c r="AU158" s="148" t="s">
        <v>96</v>
      </c>
      <c r="AY158" s="17" t="s">
        <v>183</v>
      </c>
      <c r="BE158" s="149">
        <f>IF(N158="základní",J158,0)</f>
        <v>0</v>
      </c>
      <c r="BF158" s="149">
        <f>IF(N158="snížená",J158,0)</f>
        <v>0</v>
      </c>
      <c r="BG158" s="149">
        <f>IF(N158="zákl. přenesená",J158,0)</f>
        <v>0</v>
      </c>
      <c r="BH158" s="149">
        <f>IF(N158="sníž. přenesená",J158,0)</f>
        <v>0</v>
      </c>
      <c r="BI158" s="149">
        <f>IF(N158="nulová",J158,0)</f>
        <v>0</v>
      </c>
      <c r="BJ158" s="17" t="s">
        <v>94</v>
      </c>
      <c r="BK158" s="149">
        <f>ROUND(I158*H158,2)</f>
        <v>0</v>
      </c>
      <c r="BL158" s="17" t="s">
        <v>190</v>
      </c>
      <c r="BM158" s="148" t="s">
        <v>1613</v>
      </c>
    </row>
    <row r="159" spans="2:65" s="12" customFormat="1" ht="11.25">
      <c r="B159" s="150"/>
      <c r="D159" s="151" t="s">
        <v>192</v>
      </c>
      <c r="E159" s="152" t="s">
        <v>1</v>
      </c>
      <c r="F159" s="153" t="s">
        <v>1614</v>
      </c>
      <c r="H159" s="154">
        <v>3</v>
      </c>
      <c r="I159" s="155"/>
      <c r="L159" s="150"/>
      <c r="M159" s="156"/>
      <c r="T159" s="157"/>
      <c r="AT159" s="152" t="s">
        <v>192</v>
      </c>
      <c r="AU159" s="152" t="s">
        <v>96</v>
      </c>
      <c r="AV159" s="12" t="s">
        <v>96</v>
      </c>
      <c r="AW159" s="12" t="s">
        <v>42</v>
      </c>
      <c r="AX159" s="12" t="s">
        <v>94</v>
      </c>
      <c r="AY159" s="152" t="s">
        <v>183</v>
      </c>
    </row>
    <row r="160" spans="2:65" s="1" customFormat="1" ht="21.75" customHeight="1">
      <c r="B160" s="33"/>
      <c r="C160" s="176" t="s">
        <v>267</v>
      </c>
      <c r="D160" s="176" t="s">
        <v>511</v>
      </c>
      <c r="E160" s="177" t="s">
        <v>1615</v>
      </c>
      <c r="F160" s="178" t="s">
        <v>1616</v>
      </c>
      <c r="G160" s="179" t="s">
        <v>206</v>
      </c>
      <c r="H160" s="180">
        <v>1</v>
      </c>
      <c r="I160" s="181"/>
      <c r="J160" s="182">
        <f>ROUND(I160*H160,2)</f>
        <v>0</v>
      </c>
      <c r="K160" s="178" t="s">
        <v>230</v>
      </c>
      <c r="L160" s="183"/>
      <c r="M160" s="184" t="s">
        <v>1</v>
      </c>
      <c r="N160" s="185" t="s">
        <v>52</v>
      </c>
      <c r="P160" s="146">
        <f>O160*H160</f>
        <v>0</v>
      </c>
      <c r="Q160" s="146">
        <v>0.05</v>
      </c>
      <c r="R160" s="146">
        <f>Q160*H160</f>
        <v>0.05</v>
      </c>
      <c r="S160" s="146">
        <v>0</v>
      </c>
      <c r="T160" s="147">
        <f>S160*H160</f>
        <v>0</v>
      </c>
      <c r="AR160" s="148" t="s">
        <v>235</v>
      </c>
      <c r="AT160" s="148" t="s">
        <v>511</v>
      </c>
      <c r="AU160" s="148" t="s">
        <v>96</v>
      </c>
      <c r="AY160" s="17" t="s">
        <v>183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94</v>
      </c>
      <c r="BK160" s="149">
        <f>ROUND(I160*H160,2)</f>
        <v>0</v>
      </c>
      <c r="BL160" s="17" t="s">
        <v>190</v>
      </c>
      <c r="BM160" s="148" t="s">
        <v>1617</v>
      </c>
    </row>
    <row r="161" spans="2:65" s="12" customFormat="1" ht="11.25">
      <c r="B161" s="150"/>
      <c r="D161" s="151" t="s">
        <v>192</v>
      </c>
      <c r="E161" s="152" t="s">
        <v>1</v>
      </c>
      <c r="F161" s="153" t="s">
        <v>1618</v>
      </c>
      <c r="H161" s="154">
        <v>1</v>
      </c>
      <c r="I161" s="155"/>
      <c r="L161" s="150"/>
      <c r="M161" s="156"/>
      <c r="T161" s="157"/>
      <c r="AT161" s="152" t="s">
        <v>192</v>
      </c>
      <c r="AU161" s="152" t="s">
        <v>96</v>
      </c>
      <c r="AV161" s="12" t="s">
        <v>96</v>
      </c>
      <c r="AW161" s="12" t="s">
        <v>42</v>
      </c>
      <c r="AX161" s="12" t="s">
        <v>94</v>
      </c>
      <c r="AY161" s="152" t="s">
        <v>183</v>
      </c>
    </row>
    <row r="162" spans="2:65" s="1" customFormat="1" ht="21.75" customHeight="1">
      <c r="B162" s="33"/>
      <c r="C162" s="176" t="s">
        <v>275</v>
      </c>
      <c r="D162" s="176" t="s">
        <v>511</v>
      </c>
      <c r="E162" s="177" t="s">
        <v>1619</v>
      </c>
      <c r="F162" s="178" t="s">
        <v>1620</v>
      </c>
      <c r="G162" s="179" t="s">
        <v>206</v>
      </c>
      <c r="H162" s="180">
        <v>4</v>
      </c>
      <c r="I162" s="181"/>
      <c r="J162" s="182">
        <f>ROUND(I162*H162,2)</f>
        <v>0</v>
      </c>
      <c r="K162" s="178" t="s">
        <v>230</v>
      </c>
      <c r="L162" s="183"/>
      <c r="M162" s="184" t="s">
        <v>1</v>
      </c>
      <c r="N162" s="185" t="s">
        <v>52</v>
      </c>
      <c r="P162" s="146">
        <f>O162*H162</f>
        <v>0</v>
      </c>
      <c r="Q162" s="146">
        <v>0.05</v>
      </c>
      <c r="R162" s="146">
        <f>Q162*H162</f>
        <v>0.2</v>
      </c>
      <c r="S162" s="146">
        <v>0</v>
      </c>
      <c r="T162" s="147">
        <f>S162*H162</f>
        <v>0</v>
      </c>
      <c r="AR162" s="148" t="s">
        <v>235</v>
      </c>
      <c r="AT162" s="148" t="s">
        <v>511</v>
      </c>
      <c r="AU162" s="148" t="s">
        <v>96</v>
      </c>
      <c r="AY162" s="17" t="s">
        <v>183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94</v>
      </c>
      <c r="BK162" s="149">
        <f>ROUND(I162*H162,2)</f>
        <v>0</v>
      </c>
      <c r="BL162" s="17" t="s">
        <v>190</v>
      </c>
      <c r="BM162" s="148" t="s">
        <v>1621</v>
      </c>
    </row>
    <row r="163" spans="2:65" s="12" customFormat="1" ht="11.25">
      <c r="B163" s="150"/>
      <c r="D163" s="151" t="s">
        <v>192</v>
      </c>
      <c r="E163" s="152" t="s">
        <v>1</v>
      </c>
      <c r="F163" s="153" t="s">
        <v>1622</v>
      </c>
      <c r="H163" s="154">
        <v>4</v>
      </c>
      <c r="I163" s="155"/>
      <c r="L163" s="150"/>
      <c r="M163" s="156"/>
      <c r="T163" s="157"/>
      <c r="AT163" s="152" t="s">
        <v>192</v>
      </c>
      <c r="AU163" s="152" t="s">
        <v>96</v>
      </c>
      <c r="AV163" s="12" t="s">
        <v>96</v>
      </c>
      <c r="AW163" s="12" t="s">
        <v>42</v>
      </c>
      <c r="AX163" s="12" t="s">
        <v>94</v>
      </c>
      <c r="AY163" s="152" t="s">
        <v>183</v>
      </c>
    </row>
    <row r="164" spans="2:65" s="1" customFormat="1" ht="16.5" customHeight="1">
      <c r="B164" s="33"/>
      <c r="C164" s="176" t="s">
        <v>281</v>
      </c>
      <c r="D164" s="176" t="s">
        <v>511</v>
      </c>
      <c r="E164" s="177" t="s">
        <v>1623</v>
      </c>
      <c r="F164" s="178" t="s">
        <v>1624</v>
      </c>
      <c r="G164" s="179" t="s">
        <v>206</v>
      </c>
      <c r="H164" s="180">
        <v>2</v>
      </c>
      <c r="I164" s="181"/>
      <c r="J164" s="182">
        <f>ROUND(I164*H164,2)</f>
        <v>0</v>
      </c>
      <c r="K164" s="178" t="s">
        <v>230</v>
      </c>
      <c r="L164" s="183"/>
      <c r="M164" s="184" t="s">
        <v>1</v>
      </c>
      <c r="N164" s="185" t="s">
        <v>52</v>
      </c>
      <c r="P164" s="146">
        <f>O164*H164</f>
        <v>0</v>
      </c>
      <c r="Q164" s="146">
        <v>0.05</v>
      </c>
      <c r="R164" s="146">
        <f>Q164*H164</f>
        <v>0.1</v>
      </c>
      <c r="S164" s="146">
        <v>0</v>
      </c>
      <c r="T164" s="147">
        <f>S164*H164</f>
        <v>0</v>
      </c>
      <c r="AR164" s="148" t="s">
        <v>235</v>
      </c>
      <c r="AT164" s="148" t="s">
        <v>511</v>
      </c>
      <c r="AU164" s="148" t="s">
        <v>96</v>
      </c>
      <c r="AY164" s="17" t="s">
        <v>183</v>
      </c>
      <c r="BE164" s="149">
        <f>IF(N164="základní",J164,0)</f>
        <v>0</v>
      </c>
      <c r="BF164" s="149">
        <f>IF(N164="snížená",J164,0)</f>
        <v>0</v>
      </c>
      <c r="BG164" s="149">
        <f>IF(N164="zákl. přenesená",J164,0)</f>
        <v>0</v>
      </c>
      <c r="BH164" s="149">
        <f>IF(N164="sníž. přenesená",J164,0)</f>
        <v>0</v>
      </c>
      <c r="BI164" s="149">
        <f>IF(N164="nulová",J164,0)</f>
        <v>0</v>
      </c>
      <c r="BJ164" s="17" t="s">
        <v>94</v>
      </c>
      <c r="BK164" s="149">
        <f>ROUND(I164*H164,2)</f>
        <v>0</v>
      </c>
      <c r="BL164" s="17" t="s">
        <v>190</v>
      </c>
      <c r="BM164" s="148" t="s">
        <v>1625</v>
      </c>
    </row>
    <row r="165" spans="2:65" s="12" customFormat="1" ht="11.25">
      <c r="B165" s="150"/>
      <c r="D165" s="151" t="s">
        <v>192</v>
      </c>
      <c r="E165" s="152" t="s">
        <v>1</v>
      </c>
      <c r="F165" s="153" t="s">
        <v>1626</v>
      </c>
      <c r="H165" s="154">
        <v>2</v>
      </c>
      <c r="I165" s="155"/>
      <c r="L165" s="150"/>
      <c r="M165" s="156"/>
      <c r="T165" s="157"/>
      <c r="AT165" s="152" t="s">
        <v>192</v>
      </c>
      <c r="AU165" s="152" t="s">
        <v>96</v>
      </c>
      <c r="AV165" s="12" t="s">
        <v>96</v>
      </c>
      <c r="AW165" s="12" t="s">
        <v>42</v>
      </c>
      <c r="AX165" s="12" t="s">
        <v>94</v>
      </c>
      <c r="AY165" s="152" t="s">
        <v>183</v>
      </c>
    </row>
    <row r="166" spans="2:65" s="1" customFormat="1" ht="21.75" customHeight="1">
      <c r="B166" s="33"/>
      <c r="C166" s="176" t="s">
        <v>8</v>
      </c>
      <c r="D166" s="176" t="s">
        <v>511</v>
      </c>
      <c r="E166" s="177" t="s">
        <v>1627</v>
      </c>
      <c r="F166" s="178" t="s">
        <v>1628</v>
      </c>
      <c r="G166" s="179" t="s">
        <v>206</v>
      </c>
      <c r="H166" s="180">
        <v>3</v>
      </c>
      <c r="I166" s="181"/>
      <c r="J166" s="182">
        <f>ROUND(I166*H166,2)</f>
        <v>0</v>
      </c>
      <c r="K166" s="178" t="s">
        <v>230</v>
      </c>
      <c r="L166" s="183"/>
      <c r="M166" s="184" t="s">
        <v>1</v>
      </c>
      <c r="N166" s="185" t="s">
        <v>52</v>
      </c>
      <c r="P166" s="146">
        <f>O166*H166</f>
        <v>0</v>
      </c>
      <c r="Q166" s="146">
        <v>0.05</v>
      </c>
      <c r="R166" s="146">
        <f>Q166*H166</f>
        <v>0.15000000000000002</v>
      </c>
      <c r="S166" s="146">
        <v>0</v>
      </c>
      <c r="T166" s="147">
        <f>S166*H166</f>
        <v>0</v>
      </c>
      <c r="AR166" s="148" t="s">
        <v>235</v>
      </c>
      <c r="AT166" s="148" t="s">
        <v>511</v>
      </c>
      <c r="AU166" s="148" t="s">
        <v>96</v>
      </c>
      <c r="AY166" s="17" t="s">
        <v>183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94</v>
      </c>
      <c r="BK166" s="149">
        <f>ROUND(I166*H166,2)</f>
        <v>0</v>
      </c>
      <c r="BL166" s="17" t="s">
        <v>190</v>
      </c>
      <c r="BM166" s="148" t="s">
        <v>1629</v>
      </c>
    </row>
    <row r="167" spans="2:65" s="12" customFormat="1" ht="11.25">
      <c r="B167" s="150"/>
      <c r="D167" s="151" t="s">
        <v>192</v>
      </c>
      <c r="E167" s="152" t="s">
        <v>1</v>
      </c>
      <c r="F167" s="153" t="s">
        <v>1630</v>
      </c>
      <c r="H167" s="154">
        <v>3</v>
      </c>
      <c r="I167" s="155"/>
      <c r="L167" s="150"/>
      <c r="M167" s="156"/>
      <c r="T167" s="157"/>
      <c r="AT167" s="152" t="s">
        <v>192</v>
      </c>
      <c r="AU167" s="152" t="s">
        <v>96</v>
      </c>
      <c r="AV167" s="12" t="s">
        <v>96</v>
      </c>
      <c r="AW167" s="12" t="s">
        <v>42</v>
      </c>
      <c r="AX167" s="12" t="s">
        <v>94</v>
      </c>
      <c r="AY167" s="152" t="s">
        <v>183</v>
      </c>
    </row>
    <row r="168" spans="2:65" s="1" customFormat="1" ht="16.5" customHeight="1">
      <c r="B168" s="33"/>
      <c r="C168" s="176" t="s">
        <v>290</v>
      </c>
      <c r="D168" s="176" t="s">
        <v>511</v>
      </c>
      <c r="E168" s="177" t="s">
        <v>1631</v>
      </c>
      <c r="F168" s="178" t="s">
        <v>1632</v>
      </c>
      <c r="G168" s="179" t="s">
        <v>206</v>
      </c>
      <c r="H168" s="180">
        <v>3</v>
      </c>
      <c r="I168" s="181"/>
      <c r="J168" s="182">
        <f>ROUND(I168*H168,2)</f>
        <v>0</v>
      </c>
      <c r="K168" s="178" t="s">
        <v>230</v>
      </c>
      <c r="L168" s="183"/>
      <c r="M168" s="184" t="s">
        <v>1</v>
      </c>
      <c r="N168" s="185" t="s">
        <v>52</v>
      </c>
      <c r="P168" s="146">
        <f>O168*H168</f>
        <v>0</v>
      </c>
      <c r="Q168" s="146">
        <v>0.05</v>
      </c>
      <c r="R168" s="146">
        <f>Q168*H168</f>
        <v>0.15000000000000002</v>
      </c>
      <c r="S168" s="146">
        <v>0</v>
      </c>
      <c r="T168" s="147">
        <f>S168*H168</f>
        <v>0</v>
      </c>
      <c r="AR168" s="148" t="s">
        <v>235</v>
      </c>
      <c r="AT168" s="148" t="s">
        <v>511</v>
      </c>
      <c r="AU168" s="148" t="s">
        <v>96</v>
      </c>
      <c r="AY168" s="17" t="s">
        <v>183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94</v>
      </c>
      <c r="BK168" s="149">
        <f>ROUND(I168*H168,2)</f>
        <v>0</v>
      </c>
      <c r="BL168" s="17" t="s">
        <v>190</v>
      </c>
      <c r="BM168" s="148" t="s">
        <v>1633</v>
      </c>
    </row>
    <row r="169" spans="2:65" s="12" customFormat="1" ht="11.25">
      <c r="B169" s="150"/>
      <c r="D169" s="151" t="s">
        <v>192</v>
      </c>
      <c r="E169" s="152" t="s">
        <v>1</v>
      </c>
      <c r="F169" s="153" t="s">
        <v>1634</v>
      </c>
      <c r="H169" s="154">
        <v>3</v>
      </c>
      <c r="I169" s="155"/>
      <c r="L169" s="150"/>
      <c r="M169" s="156"/>
      <c r="T169" s="157"/>
      <c r="AT169" s="152" t="s">
        <v>192</v>
      </c>
      <c r="AU169" s="152" t="s">
        <v>96</v>
      </c>
      <c r="AV169" s="12" t="s">
        <v>96</v>
      </c>
      <c r="AW169" s="12" t="s">
        <v>42</v>
      </c>
      <c r="AX169" s="12" t="s">
        <v>94</v>
      </c>
      <c r="AY169" s="152" t="s">
        <v>183</v>
      </c>
    </row>
    <row r="170" spans="2:65" s="1" customFormat="1" ht="16.5" customHeight="1">
      <c r="B170" s="33"/>
      <c r="C170" s="137" t="s">
        <v>294</v>
      </c>
      <c r="D170" s="137" t="s">
        <v>185</v>
      </c>
      <c r="E170" s="138" t="s">
        <v>1635</v>
      </c>
      <c r="F170" s="139" t="s">
        <v>1636</v>
      </c>
      <c r="G170" s="140" t="s">
        <v>206</v>
      </c>
      <c r="H170" s="141">
        <v>2</v>
      </c>
      <c r="I170" s="142"/>
      <c r="J170" s="143">
        <f>ROUND(I170*H170,2)</f>
        <v>0</v>
      </c>
      <c r="K170" s="139" t="s">
        <v>189</v>
      </c>
      <c r="L170" s="33"/>
      <c r="M170" s="144" t="s">
        <v>1</v>
      </c>
      <c r="N170" s="145" t="s">
        <v>52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190</v>
      </c>
      <c r="AT170" s="148" t="s">
        <v>185</v>
      </c>
      <c r="AU170" s="148" t="s">
        <v>96</v>
      </c>
      <c r="AY170" s="17" t="s">
        <v>183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94</v>
      </c>
      <c r="BK170" s="149">
        <f>ROUND(I170*H170,2)</f>
        <v>0</v>
      </c>
      <c r="BL170" s="17" t="s">
        <v>190</v>
      </c>
      <c r="BM170" s="148" t="s">
        <v>1637</v>
      </c>
    </row>
    <row r="171" spans="2:65" s="12" customFormat="1" ht="11.25">
      <c r="B171" s="150"/>
      <c r="D171" s="151" t="s">
        <v>192</v>
      </c>
      <c r="E171" s="152" t="s">
        <v>1</v>
      </c>
      <c r="F171" s="153" t="s">
        <v>96</v>
      </c>
      <c r="H171" s="154">
        <v>2</v>
      </c>
      <c r="I171" s="155"/>
      <c r="L171" s="150"/>
      <c r="M171" s="156"/>
      <c r="T171" s="157"/>
      <c r="AT171" s="152" t="s">
        <v>192</v>
      </c>
      <c r="AU171" s="152" t="s">
        <v>96</v>
      </c>
      <c r="AV171" s="12" t="s">
        <v>96</v>
      </c>
      <c r="AW171" s="12" t="s">
        <v>42</v>
      </c>
      <c r="AX171" s="12" t="s">
        <v>94</v>
      </c>
      <c r="AY171" s="152" t="s">
        <v>183</v>
      </c>
    </row>
    <row r="172" spans="2:65" s="1" customFormat="1" ht="24.2" customHeight="1">
      <c r="B172" s="33"/>
      <c r="C172" s="176" t="s">
        <v>298</v>
      </c>
      <c r="D172" s="176" t="s">
        <v>511</v>
      </c>
      <c r="E172" s="177" t="s">
        <v>1638</v>
      </c>
      <c r="F172" s="178" t="s">
        <v>1639</v>
      </c>
      <c r="G172" s="179" t="s">
        <v>1640</v>
      </c>
      <c r="H172" s="180">
        <v>2</v>
      </c>
      <c r="I172" s="181"/>
      <c r="J172" s="182">
        <f>ROUND(I172*H172,2)</f>
        <v>0</v>
      </c>
      <c r="K172" s="178" t="s">
        <v>515</v>
      </c>
      <c r="L172" s="183"/>
      <c r="M172" s="184" t="s">
        <v>1</v>
      </c>
      <c r="N172" s="185" t="s">
        <v>52</v>
      </c>
      <c r="P172" s="146">
        <f>O172*H172</f>
        <v>0</v>
      </c>
      <c r="Q172" s="146">
        <v>2E-3</v>
      </c>
      <c r="R172" s="146">
        <f>Q172*H172</f>
        <v>4.0000000000000001E-3</v>
      </c>
      <c r="S172" s="146">
        <v>0</v>
      </c>
      <c r="T172" s="147">
        <f>S172*H172</f>
        <v>0</v>
      </c>
      <c r="AR172" s="148" t="s">
        <v>235</v>
      </c>
      <c r="AT172" s="148" t="s">
        <v>511</v>
      </c>
      <c r="AU172" s="148" t="s">
        <v>96</v>
      </c>
      <c r="AY172" s="17" t="s">
        <v>183</v>
      </c>
      <c r="BE172" s="149">
        <f>IF(N172="základní",J172,0)</f>
        <v>0</v>
      </c>
      <c r="BF172" s="149">
        <f>IF(N172="snížená",J172,0)</f>
        <v>0</v>
      </c>
      <c r="BG172" s="149">
        <f>IF(N172="zákl. přenesená",J172,0)</f>
        <v>0</v>
      </c>
      <c r="BH172" s="149">
        <f>IF(N172="sníž. přenesená",J172,0)</f>
        <v>0</v>
      </c>
      <c r="BI172" s="149">
        <f>IF(N172="nulová",J172,0)</f>
        <v>0</v>
      </c>
      <c r="BJ172" s="17" t="s">
        <v>94</v>
      </c>
      <c r="BK172" s="149">
        <f>ROUND(I172*H172,2)</f>
        <v>0</v>
      </c>
      <c r="BL172" s="17" t="s">
        <v>190</v>
      </c>
      <c r="BM172" s="148" t="s">
        <v>1641</v>
      </c>
    </row>
    <row r="173" spans="2:65" s="12" customFormat="1" ht="22.5">
      <c r="B173" s="150"/>
      <c r="D173" s="151" t="s">
        <v>192</v>
      </c>
      <c r="E173" s="152" t="s">
        <v>1</v>
      </c>
      <c r="F173" s="153" t="s">
        <v>1642</v>
      </c>
      <c r="H173" s="154">
        <v>2</v>
      </c>
      <c r="I173" s="155"/>
      <c r="L173" s="150"/>
      <c r="M173" s="156"/>
      <c r="T173" s="157"/>
      <c r="AT173" s="152" t="s">
        <v>192</v>
      </c>
      <c r="AU173" s="152" t="s">
        <v>96</v>
      </c>
      <c r="AV173" s="12" t="s">
        <v>96</v>
      </c>
      <c r="AW173" s="12" t="s">
        <v>42</v>
      </c>
      <c r="AX173" s="12" t="s">
        <v>94</v>
      </c>
      <c r="AY173" s="152" t="s">
        <v>183</v>
      </c>
    </row>
    <row r="174" spans="2:65" s="1" customFormat="1" ht="21.75" customHeight="1">
      <c r="B174" s="33"/>
      <c r="C174" s="137" t="s">
        <v>289</v>
      </c>
      <c r="D174" s="137" t="s">
        <v>185</v>
      </c>
      <c r="E174" s="138" t="s">
        <v>528</v>
      </c>
      <c r="F174" s="139" t="s">
        <v>529</v>
      </c>
      <c r="G174" s="140" t="s">
        <v>206</v>
      </c>
      <c r="H174" s="141">
        <v>50</v>
      </c>
      <c r="I174" s="142"/>
      <c r="J174" s="143">
        <f>ROUND(I174*H174,2)</f>
        <v>0</v>
      </c>
      <c r="K174" s="139" t="s">
        <v>189</v>
      </c>
      <c r="L174" s="33"/>
      <c r="M174" s="144" t="s">
        <v>1</v>
      </c>
      <c r="N174" s="145" t="s">
        <v>52</v>
      </c>
      <c r="P174" s="146">
        <f>O174*H174</f>
        <v>0</v>
      </c>
      <c r="Q174" s="146">
        <v>6.0000000000000002E-5</v>
      </c>
      <c r="R174" s="146">
        <f>Q174*H174</f>
        <v>3.0000000000000001E-3</v>
      </c>
      <c r="S174" s="146">
        <v>0</v>
      </c>
      <c r="T174" s="147">
        <f>S174*H174</f>
        <v>0</v>
      </c>
      <c r="AR174" s="148" t="s">
        <v>190</v>
      </c>
      <c r="AT174" s="148" t="s">
        <v>185</v>
      </c>
      <c r="AU174" s="148" t="s">
        <v>96</v>
      </c>
      <c r="AY174" s="17" t="s">
        <v>183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94</v>
      </c>
      <c r="BK174" s="149">
        <f>ROUND(I174*H174,2)</f>
        <v>0</v>
      </c>
      <c r="BL174" s="17" t="s">
        <v>190</v>
      </c>
      <c r="BM174" s="148" t="s">
        <v>1643</v>
      </c>
    </row>
    <row r="175" spans="2:65" s="12" customFormat="1" ht="11.25">
      <c r="B175" s="150"/>
      <c r="D175" s="151" t="s">
        <v>192</v>
      </c>
      <c r="E175" s="152" t="s">
        <v>1</v>
      </c>
      <c r="F175" s="153" t="s">
        <v>1644</v>
      </c>
      <c r="H175" s="154">
        <v>50</v>
      </c>
      <c r="I175" s="155"/>
      <c r="L175" s="150"/>
      <c r="M175" s="156"/>
      <c r="T175" s="157"/>
      <c r="AT175" s="152" t="s">
        <v>192</v>
      </c>
      <c r="AU175" s="152" t="s">
        <v>96</v>
      </c>
      <c r="AV175" s="12" t="s">
        <v>96</v>
      </c>
      <c r="AW175" s="12" t="s">
        <v>42</v>
      </c>
      <c r="AX175" s="12" t="s">
        <v>94</v>
      </c>
      <c r="AY175" s="152" t="s">
        <v>183</v>
      </c>
    </row>
    <row r="176" spans="2:65" s="13" customFormat="1" ht="11.25">
      <c r="B176" s="158"/>
      <c r="D176" s="151" t="s">
        <v>192</v>
      </c>
      <c r="E176" s="159" t="s">
        <v>1</v>
      </c>
      <c r="F176" s="160" t="s">
        <v>532</v>
      </c>
      <c r="H176" s="159" t="s">
        <v>1</v>
      </c>
      <c r="I176" s="161"/>
      <c r="L176" s="158"/>
      <c r="M176" s="162"/>
      <c r="T176" s="163"/>
      <c r="AT176" s="159" t="s">
        <v>192</v>
      </c>
      <c r="AU176" s="159" t="s">
        <v>96</v>
      </c>
      <c r="AV176" s="13" t="s">
        <v>94</v>
      </c>
      <c r="AW176" s="13" t="s">
        <v>42</v>
      </c>
      <c r="AX176" s="13" t="s">
        <v>87</v>
      </c>
      <c r="AY176" s="159" t="s">
        <v>183</v>
      </c>
    </row>
    <row r="177" spans="2:65" s="1" customFormat="1" ht="16.5" customHeight="1">
      <c r="B177" s="33"/>
      <c r="C177" s="176" t="s">
        <v>305</v>
      </c>
      <c r="D177" s="176" t="s">
        <v>511</v>
      </c>
      <c r="E177" s="177" t="s">
        <v>533</v>
      </c>
      <c r="F177" s="178" t="s">
        <v>1645</v>
      </c>
      <c r="G177" s="179" t="s">
        <v>206</v>
      </c>
      <c r="H177" s="180">
        <v>150</v>
      </c>
      <c r="I177" s="181"/>
      <c r="J177" s="182">
        <f>ROUND(I177*H177,2)</f>
        <v>0</v>
      </c>
      <c r="K177" s="178" t="s">
        <v>230</v>
      </c>
      <c r="L177" s="183"/>
      <c r="M177" s="184" t="s">
        <v>1</v>
      </c>
      <c r="N177" s="185" t="s">
        <v>52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235</v>
      </c>
      <c r="AT177" s="148" t="s">
        <v>511</v>
      </c>
      <c r="AU177" s="148" t="s">
        <v>96</v>
      </c>
      <c r="AY177" s="17" t="s">
        <v>183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94</v>
      </c>
      <c r="BK177" s="149">
        <f>ROUND(I177*H177,2)</f>
        <v>0</v>
      </c>
      <c r="BL177" s="17" t="s">
        <v>190</v>
      </c>
      <c r="BM177" s="148" t="s">
        <v>1646</v>
      </c>
    </row>
    <row r="178" spans="2:65" s="12" customFormat="1" ht="11.25">
      <c r="B178" s="150"/>
      <c r="D178" s="151" t="s">
        <v>192</v>
      </c>
      <c r="E178" s="152" t="s">
        <v>1</v>
      </c>
      <c r="F178" s="153" t="s">
        <v>1647</v>
      </c>
      <c r="H178" s="154">
        <v>150</v>
      </c>
      <c r="I178" s="155"/>
      <c r="L178" s="150"/>
      <c r="M178" s="156"/>
      <c r="T178" s="157"/>
      <c r="AT178" s="152" t="s">
        <v>192</v>
      </c>
      <c r="AU178" s="152" t="s">
        <v>96</v>
      </c>
      <c r="AV178" s="12" t="s">
        <v>96</v>
      </c>
      <c r="AW178" s="12" t="s">
        <v>42</v>
      </c>
      <c r="AX178" s="12" t="s">
        <v>94</v>
      </c>
      <c r="AY178" s="152" t="s">
        <v>183</v>
      </c>
    </row>
    <row r="179" spans="2:65" s="1" customFormat="1" ht="16.5" customHeight="1">
      <c r="B179" s="33"/>
      <c r="C179" s="176" t="s">
        <v>7</v>
      </c>
      <c r="D179" s="176" t="s">
        <v>511</v>
      </c>
      <c r="E179" s="177" t="s">
        <v>537</v>
      </c>
      <c r="F179" s="178" t="s">
        <v>538</v>
      </c>
      <c r="G179" s="179" t="s">
        <v>539</v>
      </c>
      <c r="H179" s="180">
        <v>313.5</v>
      </c>
      <c r="I179" s="181"/>
      <c r="J179" s="182">
        <f>ROUND(I179*H179,2)</f>
        <v>0</v>
      </c>
      <c r="K179" s="178" t="s">
        <v>230</v>
      </c>
      <c r="L179" s="183"/>
      <c r="M179" s="184" t="s">
        <v>1</v>
      </c>
      <c r="N179" s="185" t="s">
        <v>52</v>
      </c>
      <c r="P179" s="146">
        <f>O179*H179</f>
        <v>0</v>
      </c>
      <c r="Q179" s="146">
        <v>3.8E-3</v>
      </c>
      <c r="R179" s="146">
        <f>Q179*H179</f>
        <v>1.1913</v>
      </c>
      <c r="S179" s="146">
        <v>0</v>
      </c>
      <c r="T179" s="147">
        <f>S179*H179</f>
        <v>0</v>
      </c>
      <c r="AR179" s="148" t="s">
        <v>235</v>
      </c>
      <c r="AT179" s="148" t="s">
        <v>511</v>
      </c>
      <c r="AU179" s="148" t="s">
        <v>96</v>
      </c>
      <c r="AY179" s="17" t="s">
        <v>183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94</v>
      </c>
      <c r="BK179" s="149">
        <f>ROUND(I179*H179,2)</f>
        <v>0</v>
      </c>
      <c r="BL179" s="17" t="s">
        <v>190</v>
      </c>
      <c r="BM179" s="148" t="s">
        <v>1648</v>
      </c>
    </row>
    <row r="180" spans="2:65" s="13" customFormat="1" ht="11.25">
      <c r="B180" s="158"/>
      <c r="D180" s="151" t="s">
        <v>192</v>
      </c>
      <c r="E180" s="159" t="s">
        <v>1</v>
      </c>
      <c r="F180" s="160" t="s">
        <v>541</v>
      </c>
      <c r="H180" s="159" t="s">
        <v>1</v>
      </c>
      <c r="I180" s="161"/>
      <c r="L180" s="158"/>
      <c r="M180" s="162"/>
      <c r="T180" s="163"/>
      <c r="AT180" s="159" t="s">
        <v>192</v>
      </c>
      <c r="AU180" s="159" t="s">
        <v>96</v>
      </c>
      <c r="AV180" s="13" t="s">
        <v>94</v>
      </c>
      <c r="AW180" s="13" t="s">
        <v>42</v>
      </c>
      <c r="AX180" s="13" t="s">
        <v>87</v>
      </c>
      <c r="AY180" s="159" t="s">
        <v>183</v>
      </c>
    </row>
    <row r="181" spans="2:65" s="12" customFormat="1" ht="11.25">
      <c r="B181" s="150"/>
      <c r="D181" s="151" t="s">
        <v>192</v>
      </c>
      <c r="E181" s="152" t="s">
        <v>1</v>
      </c>
      <c r="F181" s="153" t="s">
        <v>1649</v>
      </c>
      <c r="H181" s="154">
        <v>181.5</v>
      </c>
      <c r="I181" s="155"/>
      <c r="L181" s="150"/>
      <c r="M181" s="156"/>
      <c r="T181" s="157"/>
      <c r="AT181" s="152" t="s">
        <v>192</v>
      </c>
      <c r="AU181" s="152" t="s">
        <v>96</v>
      </c>
      <c r="AV181" s="12" t="s">
        <v>96</v>
      </c>
      <c r="AW181" s="12" t="s">
        <v>42</v>
      </c>
      <c r="AX181" s="12" t="s">
        <v>87</v>
      </c>
      <c r="AY181" s="152" t="s">
        <v>183</v>
      </c>
    </row>
    <row r="182" spans="2:65" s="12" customFormat="1" ht="11.25">
      <c r="B182" s="150"/>
      <c r="D182" s="151" t="s">
        <v>192</v>
      </c>
      <c r="E182" s="152" t="s">
        <v>1</v>
      </c>
      <c r="F182" s="153" t="s">
        <v>1650</v>
      </c>
      <c r="H182" s="154">
        <v>132</v>
      </c>
      <c r="I182" s="155"/>
      <c r="L182" s="150"/>
      <c r="M182" s="156"/>
      <c r="T182" s="157"/>
      <c r="AT182" s="152" t="s">
        <v>192</v>
      </c>
      <c r="AU182" s="152" t="s">
        <v>96</v>
      </c>
      <c r="AV182" s="12" t="s">
        <v>96</v>
      </c>
      <c r="AW182" s="12" t="s">
        <v>42</v>
      </c>
      <c r="AX182" s="12" t="s">
        <v>87</v>
      </c>
      <c r="AY182" s="152" t="s">
        <v>183</v>
      </c>
    </row>
    <row r="183" spans="2:65" s="14" customFormat="1" ht="11.25">
      <c r="B183" s="164"/>
      <c r="D183" s="151" t="s">
        <v>192</v>
      </c>
      <c r="E183" s="165" t="s">
        <v>1</v>
      </c>
      <c r="F183" s="166" t="s">
        <v>202</v>
      </c>
      <c r="H183" s="167">
        <v>313.5</v>
      </c>
      <c r="I183" s="168"/>
      <c r="L183" s="164"/>
      <c r="M183" s="169"/>
      <c r="T183" s="170"/>
      <c r="AT183" s="165" t="s">
        <v>192</v>
      </c>
      <c r="AU183" s="165" t="s">
        <v>96</v>
      </c>
      <c r="AV183" s="14" t="s">
        <v>203</v>
      </c>
      <c r="AW183" s="14" t="s">
        <v>42</v>
      </c>
      <c r="AX183" s="14" t="s">
        <v>94</v>
      </c>
      <c r="AY183" s="165" t="s">
        <v>183</v>
      </c>
    </row>
    <row r="184" spans="2:65" s="1" customFormat="1" ht="16.5" customHeight="1">
      <c r="B184" s="33"/>
      <c r="C184" s="137" t="s">
        <v>312</v>
      </c>
      <c r="D184" s="137" t="s">
        <v>185</v>
      </c>
      <c r="E184" s="138" t="s">
        <v>544</v>
      </c>
      <c r="F184" s="139" t="s">
        <v>545</v>
      </c>
      <c r="G184" s="140" t="s">
        <v>206</v>
      </c>
      <c r="H184" s="141">
        <v>48</v>
      </c>
      <c r="I184" s="142"/>
      <c r="J184" s="143">
        <f>ROUND(I184*H184,2)</f>
        <v>0</v>
      </c>
      <c r="K184" s="139" t="s">
        <v>189</v>
      </c>
      <c r="L184" s="33"/>
      <c r="M184" s="144" t="s">
        <v>1</v>
      </c>
      <c r="N184" s="145" t="s">
        <v>52</v>
      </c>
      <c r="P184" s="146">
        <f>O184*H184</f>
        <v>0</v>
      </c>
      <c r="Q184" s="146">
        <v>0</v>
      </c>
      <c r="R184" s="146">
        <f>Q184*H184</f>
        <v>0</v>
      </c>
      <c r="S184" s="146">
        <v>0</v>
      </c>
      <c r="T184" s="147">
        <f>S184*H184</f>
        <v>0</v>
      </c>
      <c r="AR184" s="148" t="s">
        <v>190</v>
      </c>
      <c r="AT184" s="148" t="s">
        <v>185</v>
      </c>
      <c r="AU184" s="148" t="s">
        <v>96</v>
      </c>
      <c r="AY184" s="17" t="s">
        <v>183</v>
      </c>
      <c r="BE184" s="149">
        <f>IF(N184="základní",J184,0)</f>
        <v>0</v>
      </c>
      <c r="BF184" s="149">
        <f>IF(N184="snížená",J184,0)</f>
        <v>0</v>
      </c>
      <c r="BG184" s="149">
        <f>IF(N184="zákl. přenesená",J184,0)</f>
        <v>0</v>
      </c>
      <c r="BH184" s="149">
        <f>IF(N184="sníž. přenesená",J184,0)</f>
        <v>0</v>
      </c>
      <c r="BI184" s="149">
        <f>IF(N184="nulová",J184,0)</f>
        <v>0</v>
      </c>
      <c r="BJ184" s="17" t="s">
        <v>94</v>
      </c>
      <c r="BK184" s="149">
        <f>ROUND(I184*H184,2)</f>
        <v>0</v>
      </c>
      <c r="BL184" s="17" t="s">
        <v>190</v>
      </c>
      <c r="BM184" s="148" t="s">
        <v>1651</v>
      </c>
    </row>
    <row r="185" spans="2:65" s="12" customFormat="1" ht="11.25">
      <c r="B185" s="150"/>
      <c r="D185" s="151" t="s">
        <v>192</v>
      </c>
      <c r="E185" s="152" t="s">
        <v>1</v>
      </c>
      <c r="F185" s="153" t="s">
        <v>1652</v>
      </c>
      <c r="H185" s="154">
        <v>48</v>
      </c>
      <c r="I185" s="155"/>
      <c r="L185" s="150"/>
      <c r="M185" s="156"/>
      <c r="T185" s="157"/>
      <c r="AT185" s="152" t="s">
        <v>192</v>
      </c>
      <c r="AU185" s="152" t="s">
        <v>96</v>
      </c>
      <c r="AV185" s="12" t="s">
        <v>96</v>
      </c>
      <c r="AW185" s="12" t="s">
        <v>42</v>
      </c>
      <c r="AX185" s="12" t="s">
        <v>94</v>
      </c>
      <c r="AY185" s="152" t="s">
        <v>183</v>
      </c>
    </row>
    <row r="186" spans="2:65" s="1" customFormat="1" ht="16.5" customHeight="1">
      <c r="B186" s="33"/>
      <c r="C186" s="137" t="s">
        <v>316</v>
      </c>
      <c r="D186" s="137" t="s">
        <v>185</v>
      </c>
      <c r="E186" s="138" t="s">
        <v>1653</v>
      </c>
      <c r="F186" s="139" t="s">
        <v>1654</v>
      </c>
      <c r="G186" s="140" t="s">
        <v>188</v>
      </c>
      <c r="H186" s="141">
        <v>30</v>
      </c>
      <c r="I186" s="142"/>
      <c r="J186" s="143">
        <f>ROUND(I186*H186,2)</f>
        <v>0</v>
      </c>
      <c r="K186" s="139" t="s">
        <v>189</v>
      </c>
      <c r="L186" s="33"/>
      <c r="M186" s="144" t="s">
        <v>1</v>
      </c>
      <c r="N186" s="145" t="s">
        <v>52</v>
      </c>
      <c r="P186" s="146">
        <f>O186*H186</f>
        <v>0</v>
      </c>
      <c r="Q186" s="146">
        <v>3.0000000000000001E-5</v>
      </c>
      <c r="R186" s="146">
        <f>Q186*H186</f>
        <v>8.9999999999999998E-4</v>
      </c>
      <c r="S186" s="146">
        <v>0</v>
      </c>
      <c r="T186" s="147">
        <f>S186*H186</f>
        <v>0</v>
      </c>
      <c r="AR186" s="148" t="s">
        <v>190</v>
      </c>
      <c r="AT186" s="148" t="s">
        <v>185</v>
      </c>
      <c r="AU186" s="148" t="s">
        <v>96</v>
      </c>
      <c r="AY186" s="17" t="s">
        <v>183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94</v>
      </c>
      <c r="BK186" s="149">
        <f>ROUND(I186*H186,2)</f>
        <v>0</v>
      </c>
      <c r="BL186" s="17" t="s">
        <v>190</v>
      </c>
      <c r="BM186" s="148" t="s">
        <v>1655</v>
      </c>
    </row>
    <row r="187" spans="2:65" s="12" customFormat="1" ht="11.25">
      <c r="B187" s="150"/>
      <c r="D187" s="151" t="s">
        <v>192</v>
      </c>
      <c r="E187" s="152" t="s">
        <v>1</v>
      </c>
      <c r="F187" s="153" t="s">
        <v>1656</v>
      </c>
      <c r="H187" s="154">
        <v>30</v>
      </c>
      <c r="I187" s="155"/>
      <c r="L187" s="150"/>
      <c r="M187" s="156"/>
      <c r="T187" s="157"/>
      <c r="AT187" s="152" t="s">
        <v>192</v>
      </c>
      <c r="AU187" s="152" t="s">
        <v>96</v>
      </c>
      <c r="AV187" s="12" t="s">
        <v>96</v>
      </c>
      <c r="AW187" s="12" t="s">
        <v>42</v>
      </c>
      <c r="AX187" s="12" t="s">
        <v>94</v>
      </c>
      <c r="AY187" s="152" t="s">
        <v>183</v>
      </c>
    </row>
    <row r="188" spans="2:65" s="13" customFormat="1" ht="11.25">
      <c r="B188" s="158"/>
      <c r="D188" s="151" t="s">
        <v>192</v>
      </c>
      <c r="E188" s="159" t="s">
        <v>1</v>
      </c>
      <c r="F188" s="160" t="s">
        <v>1657</v>
      </c>
      <c r="H188" s="159" t="s">
        <v>1</v>
      </c>
      <c r="I188" s="161"/>
      <c r="L188" s="158"/>
      <c r="M188" s="162"/>
      <c r="T188" s="163"/>
      <c r="AT188" s="159" t="s">
        <v>192</v>
      </c>
      <c r="AU188" s="159" t="s">
        <v>96</v>
      </c>
      <c r="AV188" s="13" t="s">
        <v>94</v>
      </c>
      <c r="AW188" s="13" t="s">
        <v>42</v>
      </c>
      <c r="AX188" s="13" t="s">
        <v>87</v>
      </c>
      <c r="AY188" s="159" t="s">
        <v>183</v>
      </c>
    </row>
    <row r="189" spans="2:65" s="1" customFormat="1" ht="16.5" customHeight="1">
      <c r="B189" s="33"/>
      <c r="C189" s="176" t="s">
        <v>320</v>
      </c>
      <c r="D189" s="176" t="s">
        <v>511</v>
      </c>
      <c r="E189" s="177" t="s">
        <v>1658</v>
      </c>
      <c r="F189" s="178" t="s">
        <v>1659</v>
      </c>
      <c r="G189" s="179" t="s">
        <v>188</v>
      </c>
      <c r="H189" s="180">
        <v>34.5</v>
      </c>
      <c r="I189" s="181"/>
      <c r="J189" s="182">
        <f>ROUND(I189*H189,2)</f>
        <v>0</v>
      </c>
      <c r="K189" s="178" t="s">
        <v>189</v>
      </c>
      <c r="L189" s="183"/>
      <c r="M189" s="184" t="s">
        <v>1</v>
      </c>
      <c r="N189" s="185" t="s">
        <v>52</v>
      </c>
      <c r="P189" s="146">
        <f>O189*H189</f>
        <v>0</v>
      </c>
      <c r="Q189" s="146">
        <v>5.0000000000000001E-4</v>
      </c>
      <c r="R189" s="146">
        <f>Q189*H189</f>
        <v>1.7250000000000001E-2</v>
      </c>
      <c r="S189" s="146">
        <v>0</v>
      </c>
      <c r="T189" s="147">
        <f>S189*H189</f>
        <v>0</v>
      </c>
      <c r="AR189" s="148" t="s">
        <v>235</v>
      </c>
      <c r="AT189" s="148" t="s">
        <v>511</v>
      </c>
      <c r="AU189" s="148" t="s">
        <v>96</v>
      </c>
      <c r="AY189" s="17" t="s">
        <v>183</v>
      </c>
      <c r="BE189" s="149">
        <f>IF(N189="základní",J189,0)</f>
        <v>0</v>
      </c>
      <c r="BF189" s="149">
        <f>IF(N189="snížená",J189,0)</f>
        <v>0</v>
      </c>
      <c r="BG189" s="149">
        <f>IF(N189="zákl. přenesená",J189,0)</f>
        <v>0</v>
      </c>
      <c r="BH189" s="149">
        <f>IF(N189="sníž. přenesená",J189,0)</f>
        <v>0</v>
      </c>
      <c r="BI189" s="149">
        <f>IF(N189="nulová",J189,0)</f>
        <v>0</v>
      </c>
      <c r="BJ189" s="17" t="s">
        <v>94</v>
      </c>
      <c r="BK189" s="149">
        <f>ROUND(I189*H189,2)</f>
        <v>0</v>
      </c>
      <c r="BL189" s="17" t="s">
        <v>190</v>
      </c>
      <c r="BM189" s="148" t="s">
        <v>1660</v>
      </c>
    </row>
    <row r="190" spans="2:65" s="12" customFormat="1" ht="11.25">
      <c r="B190" s="150"/>
      <c r="D190" s="151" t="s">
        <v>192</v>
      </c>
      <c r="E190" s="152" t="s">
        <v>1</v>
      </c>
      <c r="F190" s="153" t="s">
        <v>1661</v>
      </c>
      <c r="H190" s="154">
        <v>34.5</v>
      </c>
      <c r="I190" s="155"/>
      <c r="L190" s="150"/>
      <c r="M190" s="156"/>
      <c r="T190" s="157"/>
      <c r="AT190" s="152" t="s">
        <v>192</v>
      </c>
      <c r="AU190" s="152" t="s">
        <v>96</v>
      </c>
      <c r="AV190" s="12" t="s">
        <v>96</v>
      </c>
      <c r="AW190" s="12" t="s">
        <v>42</v>
      </c>
      <c r="AX190" s="12" t="s">
        <v>94</v>
      </c>
      <c r="AY190" s="152" t="s">
        <v>183</v>
      </c>
    </row>
    <row r="191" spans="2:65" s="1" customFormat="1" ht="16.5" customHeight="1">
      <c r="B191" s="33"/>
      <c r="C191" s="137" t="s">
        <v>324</v>
      </c>
      <c r="D191" s="137" t="s">
        <v>185</v>
      </c>
      <c r="E191" s="138" t="s">
        <v>548</v>
      </c>
      <c r="F191" s="139" t="s">
        <v>549</v>
      </c>
      <c r="G191" s="140" t="s">
        <v>188</v>
      </c>
      <c r="H191" s="141">
        <v>38.4</v>
      </c>
      <c r="I191" s="142"/>
      <c r="J191" s="143">
        <f>ROUND(I191*H191,2)</f>
        <v>0</v>
      </c>
      <c r="K191" s="139" t="s">
        <v>189</v>
      </c>
      <c r="L191" s="33"/>
      <c r="M191" s="144" t="s">
        <v>1</v>
      </c>
      <c r="N191" s="145" t="s">
        <v>52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190</v>
      </c>
      <c r="AT191" s="148" t="s">
        <v>185</v>
      </c>
      <c r="AU191" s="148" t="s">
        <v>96</v>
      </c>
      <c r="AY191" s="17" t="s">
        <v>183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94</v>
      </c>
      <c r="BK191" s="149">
        <f>ROUND(I191*H191,2)</f>
        <v>0</v>
      </c>
      <c r="BL191" s="17" t="s">
        <v>190</v>
      </c>
      <c r="BM191" s="148" t="s">
        <v>1662</v>
      </c>
    </row>
    <row r="192" spans="2:65" s="12" customFormat="1" ht="11.25">
      <c r="B192" s="150"/>
      <c r="D192" s="151" t="s">
        <v>192</v>
      </c>
      <c r="E192" s="152" t="s">
        <v>1</v>
      </c>
      <c r="F192" s="153" t="s">
        <v>1663</v>
      </c>
      <c r="H192" s="154">
        <v>38.4</v>
      </c>
      <c r="I192" s="155"/>
      <c r="L192" s="150"/>
      <c r="M192" s="156"/>
      <c r="T192" s="157"/>
      <c r="AT192" s="152" t="s">
        <v>192</v>
      </c>
      <c r="AU192" s="152" t="s">
        <v>96</v>
      </c>
      <c r="AV192" s="12" t="s">
        <v>96</v>
      </c>
      <c r="AW192" s="12" t="s">
        <v>42</v>
      </c>
      <c r="AX192" s="12" t="s">
        <v>94</v>
      </c>
      <c r="AY192" s="152" t="s">
        <v>183</v>
      </c>
    </row>
    <row r="193" spans="2:65" s="1" customFormat="1" ht="21.75" customHeight="1">
      <c r="B193" s="33"/>
      <c r="C193" s="137" t="s">
        <v>328</v>
      </c>
      <c r="D193" s="137" t="s">
        <v>185</v>
      </c>
      <c r="E193" s="138" t="s">
        <v>552</v>
      </c>
      <c r="F193" s="139" t="s">
        <v>553</v>
      </c>
      <c r="G193" s="140" t="s">
        <v>554</v>
      </c>
      <c r="H193" s="141">
        <v>48</v>
      </c>
      <c r="I193" s="142"/>
      <c r="J193" s="143">
        <f>ROUND(I193*H193,2)</f>
        <v>0</v>
      </c>
      <c r="K193" s="139" t="s">
        <v>230</v>
      </c>
      <c r="L193" s="33"/>
      <c r="M193" s="144" t="s">
        <v>1</v>
      </c>
      <c r="N193" s="145" t="s">
        <v>52</v>
      </c>
      <c r="P193" s="146">
        <f>O193*H193</f>
        <v>0</v>
      </c>
      <c r="Q193" s="146">
        <v>0</v>
      </c>
      <c r="R193" s="146">
        <f>Q193*H193</f>
        <v>0</v>
      </c>
      <c r="S193" s="146">
        <v>0</v>
      </c>
      <c r="T193" s="147">
        <f>S193*H193</f>
        <v>0</v>
      </c>
      <c r="AR193" s="148" t="s">
        <v>190</v>
      </c>
      <c r="AT193" s="148" t="s">
        <v>185</v>
      </c>
      <c r="AU193" s="148" t="s">
        <v>96</v>
      </c>
      <c r="AY193" s="17" t="s">
        <v>183</v>
      </c>
      <c r="BE193" s="149">
        <f>IF(N193="základní",J193,0)</f>
        <v>0</v>
      </c>
      <c r="BF193" s="149">
        <f>IF(N193="snížená",J193,0)</f>
        <v>0</v>
      </c>
      <c r="BG193" s="149">
        <f>IF(N193="zákl. přenesená",J193,0)</f>
        <v>0</v>
      </c>
      <c r="BH193" s="149">
        <f>IF(N193="sníž. přenesená",J193,0)</f>
        <v>0</v>
      </c>
      <c r="BI193" s="149">
        <f>IF(N193="nulová",J193,0)</f>
        <v>0</v>
      </c>
      <c r="BJ193" s="17" t="s">
        <v>94</v>
      </c>
      <c r="BK193" s="149">
        <f>ROUND(I193*H193,2)</f>
        <v>0</v>
      </c>
      <c r="BL193" s="17" t="s">
        <v>190</v>
      </c>
      <c r="BM193" s="148" t="s">
        <v>1664</v>
      </c>
    </row>
    <row r="194" spans="2:65" s="12" customFormat="1" ht="11.25">
      <c r="B194" s="150"/>
      <c r="D194" s="151" t="s">
        <v>192</v>
      </c>
      <c r="E194" s="152" t="s">
        <v>1</v>
      </c>
      <c r="F194" s="153" t="s">
        <v>1665</v>
      </c>
      <c r="H194" s="154">
        <v>48</v>
      </c>
      <c r="I194" s="155"/>
      <c r="L194" s="150"/>
      <c r="M194" s="156"/>
      <c r="T194" s="157"/>
      <c r="AT194" s="152" t="s">
        <v>192</v>
      </c>
      <c r="AU194" s="152" t="s">
        <v>96</v>
      </c>
      <c r="AV194" s="12" t="s">
        <v>96</v>
      </c>
      <c r="AW194" s="12" t="s">
        <v>42</v>
      </c>
      <c r="AX194" s="12" t="s">
        <v>94</v>
      </c>
      <c r="AY194" s="152" t="s">
        <v>183</v>
      </c>
    </row>
    <row r="195" spans="2:65" s="1" customFormat="1" ht="24.2" customHeight="1">
      <c r="B195" s="33"/>
      <c r="C195" s="176" t="s">
        <v>333</v>
      </c>
      <c r="D195" s="176" t="s">
        <v>511</v>
      </c>
      <c r="E195" s="177" t="s">
        <v>557</v>
      </c>
      <c r="F195" s="178" t="s">
        <v>558</v>
      </c>
      <c r="G195" s="179" t="s">
        <v>206</v>
      </c>
      <c r="H195" s="180">
        <v>144</v>
      </c>
      <c r="I195" s="181"/>
      <c r="J195" s="182">
        <f>ROUND(I195*H195,2)</f>
        <v>0</v>
      </c>
      <c r="K195" s="178" t="s">
        <v>230</v>
      </c>
      <c r="L195" s="183"/>
      <c r="M195" s="184" t="s">
        <v>1</v>
      </c>
      <c r="N195" s="185" t="s">
        <v>52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AR195" s="148" t="s">
        <v>235</v>
      </c>
      <c r="AT195" s="148" t="s">
        <v>511</v>
      </c>
      <c r="AU195" s="148" t="s">
        <v>96</v>
      </c>
      <c r="AY195" s="17" t="s">
        <v>183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94</v>
      </c>
      <c r="BK195" s="149">
        <f>ROUND(I195*H195,2)</f>
        <v>0</v>
      </c>
      <c r="BL195" s="17" t="s">
        <v>190</v>
      </c>
      <c r="BM195" s="148" t="s">
        <v>1666</v>
      </c>
    </row>
    <row r="196" spans="2:65" s="12" customFormat="1" ht="11.25">
      <c r="B196" s="150"/>
      <c r="D196" s="151" t="s">
        <v>192</v>
      </c>
      <c r="E196" s="152" t="s">
        <v>1</v>
      </c>
      <c r="F196" s="153" t="s">
        <v>1667</v>
      </c>
      <c r="H196" s="154">
        <v>144</v>
      </c>
      <c r="I196" s="155"/>
      <c r="L196" s="150"/>
      <c r="M196" s="156"/>
      <c r="T196" s="157"/>
      <c r="AT196" s="152" t="s">
        <v>192</v>
      </c>
      <c r="AU196" s="152" t="s">
        <v>96</v>
      </c>
      <c r="AV196" s="12" t="s">
        <v>96</v>
      </c>
      <c r="AW196" s="12" t="s">
        <v>42</v>
      </c>
      <c r="AX196" s="12" t="s">
        <v>94</v>
      </c>
      <c r="AY196" s="152" t="s">
        <v>183</v>
      </c>
    </row>
    <row r="197" spans="2:65" s="1" customFormat="1" ht="16.5" customHeight="1">
      <c r="B197" s="33"/>
      <c r="C197" s="176" t="s">
        <v>338</v>
      </c>
      <c r="D197" s="176" t="s">
        <v>511</v>
      </c>
      <c r="E197" s="177" t="s">
        <v>1668</v>
      </c>
      <c r="F197" s="178" t="s">
        <v>1669</v>
      </c>
      <c r="G197" s="179" t="s">
        <v>514</v>
      </c>
      <c r="H197" s="180">
        <v>3.84</v>
      </c>
      <c r="I197" s="181"/>
      <c r="J197" s="182">
        <f>ROUND(I197*H197,2)</f>
        <v>0</v>
      </c>
      <c r="K197" s="178" t="s">
        <v>230</v>
      </c>
      <c r="L197" s="183"/>
      <c r="M197" s="184" t="s">
        <v>1</v>
      </c>
      <c r="N197" s="185" t="s">
        <v>52</v>
      </c>
      <c r="P197" s="146">
        <f>O197*H197</f>
        <v>0</v>
      </c>
      <c r="Q197" s="146">
        <v>0.2</v>
      </c>
      <c r="R197" s="146">
        <f>Q197*H197</f>
        <v>0.76800000000000002</v>
      </c>
      <c r="S197" s="146">
        <v>0</v>
      </c>
      <c r="T197" s="147">
        <f>S197*H197</f>
        <v>0</v>
      </c>
      <c r="AR197" s="148" t="s">
        <v>235</v>
      </c>
      <c r="AT197" s="148" t="s">
        <v>511</v>
      </c>
      <c r="AU197" s="148" t="s">
        <v>96</v>
      </c>
      <c r="AY197" s="17" t="s">
        <v>183</v>
      </c>
      <c r="BE197" s="149">
        <f>IF(N197="základní",J197,0)</f>
        <v>0</v>
      </c>
      <c r="BF197" s="149">
        <f>IF(N197="snížená",J197,0)</f>
        <v>0</v>
      </c>
      <c r="BG197" s="149">
        <f>IF(N197="zákl. přenesená",J197,0)</f>
        <v>0</v>
      </c>
      <c r="BH197" s="149">
        <f>IF(N197="sníž. přenesená",J197,0)</f>
        <v>0</v>
      </c>
      <c r="BI197" s="149">
        <f>IF(N197="nulová",J197,0)</f>
        <v>0</v>
      </c>
      <c r="BJ197" s="17" t="s">
        <v>94</v>
      </c>
      <c r="BK197" s="149">
        <f>ROUND(I197*H197,2)</f>
        <v>0</v>
      </c>
      <c r="BL197" s="17" t="s">
        <v>190</v>
      </c>
      <c r="BM197" s="148" t="s">
        <v>1670</v>
      </c>
    </row>
    <row r="198" spans="2:65" s="12" customFormat="1" ht="11.25">
      <c r="B198" s="150"/>
      <c r="D198" s="151" t="s">
        <v>192</v>
      </c>
      <c r="E198" s="152" t="s">
        <v>1</v>
      </c>
      <c r="F198" s="153" t="s">
        <v>1671</v>
      </c>
      <c r="H198" s="154">
        <v>3.84</v>
      </c>
      <c r="I198" s="155"/>
      <c r="L198" s="150"/>
      <c r="M198" s="156"/>
      <c r="T198" s="157"/>
      <c r="AT198" s="152" t="s">
        <v>192</v>
      </c>
      <c r="AU198" s="152" t="s">
        <v>96</v>
      </c>
      <c r="AV198" s="12" t="s">
        <v>96</v>
      </c>
      <c r="AW198" s="12" t="s">
        <v>42</v>
      </c>
      <c r="AX198" s="12" t="s">
        <v>94</v>
      </c>
      <c r="AY198" s="152" t="s">
        <v>183</v>
      </c>
    </row>
    <row r="199" spans="2:65" s="1" customFormat="1" ht="16.5" customHeight="1">
      <c r="B199" s="33"/>
      <c r="C199" s="137" t="s">
        <v>343</v>
      </c>
      <c r="D199" s="137" t="s">
        <v>185</v>
      </c>
      <c r="E199" s="138" t="s">
        <v>561</v>
      </c>
      <c r="F199" s="139" t="s">
        <v>562</v>
      </c>
      <c r="G199" s="140" t="s">
        <v>488</v>
      </c>
      <c r="H199" s="141">
        <v>3.0000000000000001E-3</v>
      </c>
      <c r="I199" s="142"/>
      <c r="J199" s="143">
        <f>ROUND(I199*H199,2)</f>
        <v>0</v>
      </c>
      <c r="K199" s="139" t="s">
        <v>189</v>
      </c>
      <c r="L199" s="33"/>
      <c r="M199" s="144" t="s">
        <v>1</v>
      </c>
      <c r="N199" s="145" t="s">
        <v>52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190</v>
      </c>
      <c r="AT199" s="148" t="s">
        <v>185</v>
      </c>
      <c r="AU199" s="148" t="s">
        <v>96</v>
      </c>
      <c r="AY199" s="17" t="s">
        <v>183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94</v>
      </c>
      <c r="BK199" s="149">
        <f>ROUND(I199*H199,2)</f>
        <v>0</v>
      </c>
      <c r="BL199" s="17" t="s">
        <v>190</v>
      </c>
      <c r="BM199" s="148" t="s">
        <v>1672</v>
      </c>
    </row>
    <row r="200" spans="2:65" s="12" customFormat="1" ht="11.25">
      <c r="B200" s="150"/>
      <c r="D200" s="151" t="s">
        <v>192</v>
      </c>
      <c r="E200" s="152" t="s">
        <v>1</v>
      </c>
      <c r="F200" s="153" t="s">
        <v>1673</v>
      </c>
      <c r="H200" s="154">
        <v>3.0000000000000001E-3</v>
      </c>
      <c r="I200" s="155"/>
      <c r="L200" s="150"/>
      <c r="M200" s="156"/>
      <c r="T200" s="157"/>
      <c r="AT200" s="152" t="s">
        <v>192</v>
      </c>
      <c r="AU200" s="152" t="s">
        <v>96</v>
      </c>
      <c r="AV200" s="12" t="s">
        <v>96</v>
      </c>
      <c r="AW200" s="12" t="s">
        <v>42</v>
      </c>
      <c r="AX200" s="12" t="s">
        <v>94</v>
      </c>
      <c r="AY200" s="152" t="s">
        <v>183</v>
      </c>
    </row>
    <row r="201" spans="2:65" s="1" customFormat="1" ht="16.5" customHeight="1">
      <c r="B201" s="33"/>
      <c r="C201" s="176" t="s">
        <v>348</v>
      </c>
      <c r="D201" s="176" t="s">
        <v>511</v>
      </c>
      <c r="E201" s="177" t="s">
        <v>565</v>
      </c>
      <c r="F201" s="178" t="s">
        <v>566</v>
      </c>
      <c r="G201" s="179" t="s">
        <v>206</v>
      </c>
      <c r="H201" s="180">
        <v>257.5</v>
      </c>
      <c r="I201" s="181"/>
      <c r="J201" s="182">
        <f>ROUND(I201*H201,2)</f>
        <v>0</v>
      </c>
      <c r="K201" s="178" t="s">
        <v>230</v>
      </c>
      <c r="L201" s="183"/>
      <c r="M201" s="184" t="s">
        <v>1</v>
      </c>
      <c r="N201" s="185" t="s">
        <v>52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235</v>
      </c>
      <c r="AT201" s="148" t="s">
        <v>511</v>
      </c>
      <c r="AU201" s="148" t="s">
        <v>96</v>
      </c>
      <c r="AY201" s="17" t="s">
        <v>183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94</v>
      </c>
      <c r="BK201" s="149">
        <f>ROUND(I201*H201,2)</f>
        <v>0</v>
      </c>
      <c r="BL201" s="17" t="s">
        <v>190</v>
      </c>
      <c r="BM201" s="148" t="s">
        <v>1674</v>
      </c>
    </row>
    <row r="202" spans="2:65" s="12" customFormat="1" ht="11.25">
      <c r="B202" s="150"/>
      <c r="D202" s="151" t="s">
        <v>192</v>
      </c>
      <c r="E202" s="152" t="s">
        <v>1</v>
      </c>
      <c r="F202" s="153" t="s">
        <v>1675</v>
      </c>
      <c r="H202" s="154">
        <v>257.5</v>
      </c>
      <c r="I202" s="155"/>
      <c r="L202" s="150"/>
      <c r="M202" s="156"/>
      <c r="T202" s="157"/>
      <c r="AT202" s="152" t="s">
        <v>192</v>
      </c>
      <c r="AU202" s="152" t="s">
        <v>96</v>
      </c>
      <c r="AV202" s="12" t="s">
        <v>96</v>
      </c>
      <c r="AW202" s="12" t="s">
        <v>42</v>
      </c>
      <c r="AX202" s="12" t="s">
        <v>94</v>
      </c>
      <c r="AY202" s="152" t="s">
        <v>183</v>
      </c>
    </row>
    <row r="203" spans="2:65" s="1" customFormat="1" ht="16.5" customHeight="1">
      <c r="B203" s="33"/>
      <c r="C203" s="137" t="s">
        <v>353</v>
      </c>
      <c r="D203" s="137" t="s">
        <v>185</v>
      </c>
      <c r="E203" s="138" t="s">
        <v>569</v>
      </c>
      <c r="F203" s="139" t="s">
        <v>570</v>
      </c>
      <c r="G203" s="140" t="s">
        <v>514</v>
      </c>
      <c r="H203" s="141">
        <v>5</v>
      </c>
      <c r="I203" s="142"/>
      <c r="J203" s="143">
        <f>ROUND(I203*H203,2)</f>
        <v>0</v>
      </c>
      <c r="K203" s="139" t="s">
        <v>189</v>
      </c>
      <c r="L203" s="33"/>
      <c r="M203" s="144" t="s">
        <v>1</v>
      </c>
      <c r="N203" s="145" t="s">
        <v>52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190</v>
      </c>
      <c r="AT203" s="148" t="s">
        <v>185</v>
      </c>
      <c r="AU203" s="148" t="s">
        <v>96</v>
      </c>
      <c r="AY203" s="17" t="s">
        <v>183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94</v>
      </c>
      <c r="BK203" s="149">
        <f>ROUND(I203*H203,2)</f>
        <v>0</v>
      </c>
      <c r="BL203" s="17" t="s">
        <v>190</v>
      </c>
      <c r="BM203" s="148" t="s">
        <v>1676</v>
      </c>
    </row>
    <row r="204" spans="2:65" s="12" customFormat="1" ht="11.25">
      <c r="B204" s="150"/>
      <c r="D204" s="151" t="s">
        <v>192</v>
      </c>
      <c r="E204" s="152" t="s">
        <v>1</v>
      </c>
      <c r="F204" s="153" t="s">
        <v>1677</v>
      </c>
      <c r="H204" s="154">
        <v>5</v>
      </c>
      <c r="I204" s="155"/>
      <c r="L204" s="150"/>
      <c r="M204" s="156"/>
      <c r="T204" s="157"/>
      <c r="AT204" s="152" t="s">
        <v>192</v>
      </c>
      <c r="AU204" s="152" t="s">
        <v>96</v>
      </c>
      <c r="AV204" s="12" t="s">
        <v>96</v>
      </c>
      <c r="AW204" s="12" t="s">
        <v>42</v>
      </c>
      <c r="AX204" s="12" t="s">
        <v>94</v>
      </c>
      <c r="AY204" s="152" t="s">
        <v>183</v>
      </c>
    </row>
    <row r="205" spans="2:65" s="13" customFormat="1" ht="11.25">
      <c r="B205" s="158"/>
      <c r="D205" s="151" t="s">
        <v>192</v>
      </c>
      <c r="E205" s="159" t="s">
        <v>1</v>
      </c>
      <c r="F205" s="160" t="s">
        <v>573</v>
      </c>
      <c r="H205" s="159" t="s">
        <v>1</v>
      </c>
      <c r="I205" s="161"/>
      <c r="L205" s="158"/>
      <c r="M205" s="162"/>
      <c r="T205" s="163"/>
      <c r="AT205" s="159" t="s">
        <v>192</v>
      </c>
      <c r="AU205" s="159" t="s">
        <v>96</v>
      </c>
      <c r="AV205" s="13" t="s">
        <v>94</v>
      </c>
      <c r="AW205" s="13" t="s">
        <v>42</v>
      </c>
      <c r="AX205" s="13" t="s">
        <v>87</v>
      </c>
      <c r="AY205" s="159" t="s">
        <v>183</v>
      </c>
    </row>
    <row r="206" spans="2:65" s="1" customFormat="1" ht="16.5" customHeight="1">
      <c r="B206" s="33"/>
      <c r="C206" s="137" t="s">
        <v>357</v>
      </c>
      <c r="D206" s="137" t="s">
        <v>185</v>
      </c>
      <c r="E206" s="138" t="s">
        <v>574</v>
      </c>
      <c r="F206" s="139" t="s">
        <v>575</v>
      </c>
      <c r="G206" s="140" t="s">
        <v>514</v>
      </c>
      <c r="H206" s="141">
        <v>5</v>
      </c>
      <c r="I206" s="142"/>
      <c r="J206" s="143">
        <f>ROUND(I206*H206,2)</f>
        <v>0</v>
      </c>
      <c r="K206" s="139" t="s">
        <v>189</v>
      </c>
      <c r="L206" s="33"/>
      <c r="M206" s="144" t="s">
        <v>1</v>
      </c>
      <c r="N206" s="145" t="s">
        <v>52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190</v>
      </c>
      <c r="AT206" s="148" t="s">
        <v>185</v>
      </c>
      <c r="AU206" s="148" t="s">
        <v>96</v>
      </c>
      <c r="AY206" s="17" t="s">
        <v>183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94</v>
      </c>
      <c r="BK206" s="149">
        <f>ROUND(I206*H206,2)</f>
        <v>0</v>
      </c>
      <c r="BL206" s="17" t="s">
        <v>190</v>
      </c>
      <c r="BM206" s="148" t="s">
        <v>1678</v>
      </c>
    </row>
    <row r="207" spans="2:65" s="12" customFormat="1" ht="11.25">
      <c r="B207" s="150"/>
      <c r="D207" s="151" t="s">
        <v>192</v>
      </c>
      <c r="E207" s="152" t="s">
        <v>1</v>
      </c>
      <c r="F207" s="153" t="s">
        <v>1677</v>
      </c>
      <c r="H207" s="154">
        <v>5</v>
      </c>
      <c r="I207" s="155"/>
      <c r="L207" s="150"/>
      <c r="M207" s="156"/>
      <c r="T207" s="157"/>
      <c r="AT207" s="152" t="s">
        <v>192</v>
      </c>
      <c r="AU207" s="152" t="s">
        <v>96</v>
      </c>
      <c r="AV207" s="12" t="s">
        <v>96</v>
      </c>
      <c r="AW207" s="12" t="s">
        <v>42</v>
      </c>
      <c r="AX207" s="12" t="s">
        <v>94</v>
      </c>
      <c r="AY207" s="152" t="s">
        <v>183</v>
      </c>
    </row>
    <row r="208" spans="2:65" s="1" customFormat="1" ht="16.5" customHeight="1">
      <c r="B208" s="33"/>
      <c r="C208" s="137" t="s">
        <v>361</v>
      </c>
      <c r="D208" s="137" t="s">
        <v>185</v>
      </c>
      <c r="E208" s="138" t="s">
        <v>577</v>
      </c>
      <c r="F208" s="139" t="s">
        <v>578</v>
      </c>
      <c r="G208" s="140" t="s">
        <v>514</v>
      </c>
      <c r="H208" s="141">
        <v>5</v>
      </c>
      <c r="I208" s="142"/>
      <c r="J208" s="143">
        <f>ROUND(I208*H208,2)</f>
        <v>0</v>
      </c>
      <c r="K208" s="139" t="s">
        <v>189</v>
      </c>
      <c r="L208" s="33"/>
      <c r="M208" s="144" t="s">
        <v>1</v>
      </c>
      <c r="N208" s="145" t="s">
        <v>52</v>
      </c>
      <c r="P208" s="146">
        <f>O208*H208</f>
        <v>0</v>
      </c>
      <c r="Q208" s="146">
        <v>0</v>
      </c>
      <c r="R208" s="146">
        <f>Q208*H208</f>
        <v>0</v>
      </c>
      <c r="S208" s="146">
        <v>0</v>
      </c>
      <c r="T208" s="147">
        <f>S208*H208</f>
        <v>0</v>
      </c>
      <c r="AR208" s="148" t="s">
        <v>190</v>
      </c>
      <c r="AT208" s="148" t="s">
        <v>185</v>
      </c>
      <c r="AU208" s="148" t="s">
        <v>96</v>
      </c>
      <c r="AY208" s="17" t="s">
        <v>183</v>
      </c>
      <c r="BE208" s="149">
        <f>IF(N208="základní",J208,0)</f>
        <v>0</v>
      </c>
      <c r="BF208" s="149">
        <f>IF(N208="snížená",J208,0)</f>
        <v>0</v>
      </c>
      <c r="BG208" s="149">
        <f>IF(N208="zákl. přenesená",J208,0)</f>
        <v>0</v>
      </c>
      <c r="BH208" s="149">
        <f>IF(N208="sníž. přenesená",J208,0)</f>
        <v>0</v>
      </c>
      <c r="BI208" s="149">
        <f>IF(N208="nulová",J208,0)</f>
        <v>0</v>
      </c>
      <c r="BJ208" s="17" t="s">
        <v>94</v>
      </c>
      <c r="BK208" s="149">
        <f>ROUND(I208*H208,2)</f>
        <v>0</v>
      </c>
      <c r="BL208" s="17" t="s">
        <v>190</v>
      </c>
      <c r="BM208" s="148" t="s">
        <v>1679</v>
      </c>
    </row>
    <row r="209" spans="2:65" s="13" customFormat="1" ht="11.25">
      <c r="B209" s="158"/>
      <c r="D209" s="151" t="s">
        <v>192</v>
      </c>
      <c r="E209" s="159" t="s">
        <v>1</v>
      </c>
      <c r="F209" s="160" t="s">
        <v>580</v>
      </c>
      <c r="H209" s="159" t="s">
        <v>1</v>
      </c>
      <c r="I209" s="161"/>
      <c r="L209" s="158"/>
      <c r="M209" s="162"/>
      <c r="T209" s="163"/>
      <c r="AT209" s="159" t="s">
        <v>192</v>
      </c>
      <c r="AU209" s="159" t="s">
        <v>96</v>
      </c>
      <c r="AV209" s="13" t="s">
        <v>94</v>
      </c>
      <c r="AW209" s="13" t="s">
        <v>42</v>
      </c>
      <c r="AX209" s="13" t="s">
        <v>87</v>
      </c>
      <c r="AY209" s="159" t="s">
        <v>183</v>
      </c>
    </row>
    <row r="210" spans="2:65" s="12" customFormat="1" ht="11.25">
      <c r="B210" s="150"/>
      <c r="D210" s="151" t="s">
        <v>192</v>
      </c>
      <c r="E210" s="152" t="s">
        <v>1</v>
      </c>
      <c r="F210" s="153" t="s">
        <v>1677</v>
      </c>
      <c r="H210" s="154">
        <v>5</v>
      </c>
      <c r="I210" s="155"/>
      <c r="L210" s="150"/>
      <c r="M210" s="156"/>
      <c r="T210" s="157"/>
      <c r="AT210" s="152" t="s">
        <v>192</v>
      </c>
      <c r="AU210" s="152" t="s">
        <v>96</v>
      </c>
      <c r="AV210" s="12" t="s">
        <v>96</v>
      </c>
      <c r="AW210" s="12" t="s">
        <v>42</v>
      </c>
      <c r="AX210" s="12" t="s">
        <v>94</v>
      </c>
      <c r="AY210" s="152" t="s">
        <v>183</v>
      </c>
    </row>
    <row r="211" spans="2:65" s="1" customFormat="1" ht="16.5" customHeight="1">
      <c r="B211" s="33"/>
      <c r="C211" s="137" t="s">
        <v>365</v>
      </c>
      <c r="D211" s="137" t="s">
        <v>185</v>
      </c>
      <c r="E211" s="138" t="s">
        <v>581</v>
      </c>
      <c r="F211" s="139" t="s">
        <v>582</v>
      </c>
      <c r="G211" s="140" t="s">
        <v>514</v>
      </c>
      <c r="H211" s="141">
        <v>5.6</v>
      </c>
      <c r="I211" s="142"/>
      <c r="J211" s="143">
        <f>ROUND(I211*H211,2)</f>
        <v>0</v>
      </c>
      <c r="K211" s="139" t="s">
        <v>230</v>
      </c>
      <c r="L211" s="33"/>
      <c r="M211" s="144" t="s">
        <v>1</v>
      </c>
      <c r="N211" s="145" t="s">
        <v>52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190</v>
      </c>
      <c r="AT211" s="148" t="s">
        <v>185</v>
      </c>
      <c r="AU211" s="148" t="s">
        <v>96</v>
      </c>
      <c r="AY211" s="17" t="s">
        <v>183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94</v>
      </c>
      <c r="BK211" s="149">
        <f>ROUND(I211*H211,2)</f>
        <v>0</v>
      </c>
      <c r="BL211" s="17" t="s">
        <v>190</v>
      </c>
      <c r="BM211" s="148" t="s">
        <v>1680</v>
      </c>
    </row>
    <row r="212" spans="2:65" s="12" customFormat="1" ht="11.25">
      <c r="B212" s="150"/>
      <c r="D212" s="151" t="s">
        <v>192</v>
      </c>
      <c r="E212" s="152" t="s">
        <v>1</v>
      </c>
      <c r="F212" s="153" t="s">
        <v>1681</v>
      </c>
      <c r="H212" s="154">
        <v>5.6</v>
      </c>
      <c r="I212" s="155"/>
      <c r="L212" s="150"/>
      <c r="M212" s="156"/>
      <c r="T212" s="157"/>
      <c r="AT212" s="152" t="s">
        <v>192</v>
      </c>
      <c r="AU212" s="152" t="s">
        <v>96</v>
      </c>
      <c r="AV212" s="12" t="s">
        <v>96</v>
      </c>
      <c r="AW212" s="12" t="s">
        <v>42</v>
      </c>
      <c r="AX212" s="12" t="s">
        <v>94</v>
      </c>
      <c r="AY212" s="152" t="s">
        <v>183</v>
      </c>
    </row>
    <row r="213" spans="2:65" s="1" customFormat="1" ht="16.5" customHeight="1">
      <c r="B213" s="33"/>
      <c r="C213" s="137" t="s">
        <v>369</v>
      </c>
      <c r="D213" s="137" t="s">
        <v>185</v>
      </c>
      <c r="E213" s="138" t="s">
        <v>486</v>
      </c>
      <c r="F213" s="139" t="s">
        <v>487</v>
      </c>
      <c r="G213" s="140" t="s">
        <v>488</v>
      </c>
      <c r="H213" s="141">
        <v>16.841000000000001</v>
      </c>
      <c r="I213" s="142"/>
      <c r="J213" s="143">
        <f>ROUND(I213*H213,2)</f>
        <v>0</v>
      </c>
      <c r="K213" s="139" t="s">
        <v>189</v>
      </c>
      <c r="L213" s="33"/>
      <c r="M213" s="144" t="s">
        <v>1</v>
      </c>
      <c r="N213" s="145" t="s">
        <v>52</v>
      </c>
      <c r="P213" s="146">
        <f>O213*H213</f>
        <v>0</v>
      </c>
      <c r="Q213" s="146">
        <v>0</v>
      </c>
      <c r="R213" s="146">
        <f>Q213*H213</f>
        <v>0</v>
      </c>
      <c r="S213" s="146">
        <v>0</v>
      </c>
      <c r="T213" s="147">
        <f>S213*H213</f>
        <v>0</v>
      </c>
      <c r="AR213" s="148" t="s">
        <v>190</v>
      </c>
      <c r="AT213" s="148" t="s">
        <v>185</v>
      </c>
      <c r="AU213" s="148" t="s">
        <v>96</v>
      </c>
      <c r="AY213" s="17" t="s">
        <v>183</v>
      </c>
      <c r="BE213" s="149">
        <f>IF(N213="základní",J213,0)</f>
        <v>0</v>
      </c>
      <c r="BF213" s="149">
        <f>IF(N213="snížená",J213,0)</f>
        <v>0</v>
      </c>
      <c r="BG213" s="149">
        <f>IF(N213="zákl. přenesená",J213,0)</f>
        <v>0</v>
      </c>
      <c r="BH213" s="149">
        <f>IF(N213="sníž. přenesená",J213,0)</f>
        <v>0</v>
      </c>
      <c r="BI213" s="149">
        <f>IF(N213="nulová",J213,0)</f>
        <v>0</v>
      </c>
      <c r="BJ213" s="17" t="s">
        <v>94</v>
      </c>
      <c r="BK213" s="149">
        <f>ROUND(I213*H213,2)</f>
        <v>0</v>
      </c>
      <c r="BL213" s="17" t="s">
        <v>190</v>
      </c>
      <c r="BM213" s="148" t="s">
        <v>1682</v>
      </c>
    </row>
    <row r="214" spans="2:65" s="11" customFormat="1" ht="22.9" customHeight="1">
      <c r="B214" s="125"/>
      <c r="D214" s="126" t="s">
        <v>86</v>
      </c>
      <c r="E214" s="135" t="s">
        <v>1683</v>
      </c>
      <c r="F214" s="135" t="s">
        <v>587</v>
      </c>
      <c r="I214" s="128"/>
      <c r="J214" s="136">
        <f>BK214</f>
        <v>0</v>
      </c>
      <c r="L214" s="125"/>
      <c r="M214" s="130"/>
      <c r="P214" s="131">
        <f>SUM(P215:P233)</f>
        <v>0</v>
      </c>
      <c r="R214" s="131">
        <f>SUM(R215:R233)</f>
        <v>1E-3</v>
      </c>
      <c r="T214" s="132">
        <f>SUM(T215:T233)</f>
        <v>0</v>
      </c>
      <c r="AR214" s="126" t="s">
        <v>94</v>
      </c>
      <c r="AT214" s="133" t="s">
        <v>86</v>
      </c>
      <c r="AU214" s="133" t="s">
        <v>94</v>
      </c>
      <c r="AY214" s="126" t="s">
        <v>183</v>
      </c>
      <c r="BK214" s="134">
        <f>SUM(BK215:BK233)</f>
        <v>0</v>
      </c>
    </row>
    <row r="215" spans="2:65" s="1" customFormat="1" ht="16.5" customHeight="1">
      <c r="B215" s="33"/>
      <c r="C215" s="137" t="s">
        <v>374</v>
      </c>
      <c r="D215" s="137" t="s">
        <v>185</v>
      </c>
      <c r="E215" s="138" t="s">
        <v>588</v>
      </c>
      <c r="F215" s="139" t="s">
        <v>589</v>
      </c>
      <c r="G215" s="140" t="s">
        <v>206</v>
      </c>
      <c r="H215" s="141">
        <v>100</v>
      </c>
      <c r="I215" s="142"/>
      <c r="J215" s="143">
        <f>ROUND(I215*H215,2)</f>
        <v>0</v>
      </c>
      <c r="K215" s="139" t="s">
        <v>189</v>
      </c>
      <c r="L215" s="33"/>
      <c r="M215" s="144" t="s">
        <v>1</v>
      </c>
      <c r="N215" s="145" t="s">
        <v>52</v>
      </c>
      <c r="P215" s="146">
        <f>O215*H215</f>
        <v>0</v>
      </c>
      <c r="Q215" s="146">
        <v>0</v>
      </c>
      <c r="R215" s="146">
        <f>Q215*H215</f>
        <v>0</v>
      </c>
      <c r="S215" s="146">
        <v>0</v>
      </c>
      <c r="T215" s="147">
        <f>S215*H215</f>
        <v>0</v>
      </c>
      <c r="AR215" s="148" t="s">
        <v>190</v>
      </c>
      <c r="AT215" s="148" t="s">
        <v>185</v>
      </c>
      <c r="AU215" s="148" t="s">
        <v>96</v>
      </c>
      <c r="AY215" s="17" t="s">
        <v>183</v>
      </c>
      <c r="BE215" s="149">
        <f>IF(N215="základní",J215,0)</f>
        <v>0</v>
      </c>
      <c r="BF215" s="149">
        <f>IF(N215="snížená",J215,0)</f>
        <v>0</v>
      </c>
      <c r="BG215" s="149">
        <f>IF(N215="zákl. přenesená",J215,0)</f>
        <v>0</v>
      </c>
      <c r="BH215" s="149">
        <f>IF(N215="sníž. přenesená",J215,0)</f>
        <v>0</v>
      </c>
      <c r="BI215" s="149">
        <f>IF(N215="nulová",J215,0)</f>
        <v>0</v>
      </c>
      <c r="BJ215" s="17" t="s">
        <v>94</v>
      </c>
      <c r="BK215" s="149">
        <f>ROUND(I215*H215,2)</f>
        <v>0</v>
      </c>
      <c r="BL215" s="17" t="s">
        <v>190</v>
      </c>
      <c r="BM215" s="148" t="s">
        <v>1684</v>
      </c>
    </row>
    <row r="216" spans="2:65" s="13" customFormat="1" ht="11.25">
      <c r="B216" s="158"/>
      <c r="D216" s="151" t="s">
        <v>192</v>
      </c>
      <c r="E216" s="159" t="s">
        <v>1</v>
      </c>
      <c r="F216" s="160" t="s">
        <v>591</v>
      </c>
      <c r="H216" s="159" t="s">
        <v>1</v>
      </c>
      <c r="I216" s="161"/>
      <c r="L216" s="158"/>
      <c r="M216" s="162"/>
      <c r="T216" s="163"/>
      <c r="AT216" s="159" t="s">
        <v>192</v>
      </c>
      <c r="AU216" s="159" t="s">
        <v>96</v>
      </c>
      <c r="AV216" s="13" t="s">
        <v>94</v>
      </c>
      <c r="AW216" s="13" t="s">
        <v>42</v>
      </c>
      <c r="AX216" s="13" t="s">
        <v>87</v>
      </c>
      <c r="AY216" s="159" t="s">
        <v>183</v>
      </c>
    </row>
    <row r="217" spans="2:65" s="13" customFormat="1" ht="11.25">
      <c r="B217" s="158"/>
      <c r="D217" s="151" t="s">
        <v>192</v>
      </c>
      <c r="E217" s="159" t="s">
        <v>1</v>
      </c>
      <c r="F217" s="160" t="s">
        <v>592</v>
      </c>
      <c r="H217" s="159" t="s">
        <v>1</v>
      </c>
      <c r="I217" s="161"/>
      <c r="L217" s="158"/>
      <c r="M217" s="162"/>
      <c r="T217" s="163"/>
      <c r="AT217" s="159" t="s">
        <v>192</v>
      </c>
      <c r="AU217" s="159" t="s">
        <v>96</v>
      </c>
      <c r="AV217" s="13" t="s">
        <v>94</v>
      </c>
      <c r="AW217" s="13" t="s">
        <v>42</v>
      </c>
      <c r="AX217" s="13" t="s">
        <v>87</v>
      </c>
      <c r="AY217" s="159" t="s">
        <v>183</v>
      </c>
    </row>
    <row r="218" spans="2:65" s="13" customFormat="1" ht="11.25">
      <c r="B218" s="158"/>
      <c r="D218" s="151" t="s">
        <v>192</v>
      </c>
      <c r="E218" s="159" t="s">
        <v>1</v>
      </c>
      <c r="F218" s="160" t="s">
        <v>593</v>
      </c>
      <c r="H218" s="159" t="s">
        <v>1</v>
      </c>
      <c r="I218" s="161"/>
      <c r="L218" s="158"/>
      <c r="M218" s="162"/>
      <c r="T218" s="163"/>
      <c r="AT218" s="159" t="s">
        <v>192</v>
      </c>
      <c r="AU218" s="159" t="s">
        <v>96</v>
      </c>
      <c r="AV218" s="13" t="s">
        <v>94</v>
      </c>
      <c r="AW218" s="13" t="s">
        <v>42</v>
      </c>
      <c r="AX218" s="13" t="s">
        <v>87</v>
      </c>
      <c r="AY218" s="159" t="s">
        <v>183</v>
      </c>
    </row>
    <row r="219" spans="2:65" s="13" customFormat="1" ht="11.25">
      <c r="B219" s="158"/>
      <c r="D219" s="151" t="s">
        <v>192</v>
      </c>
      <c r="E219" s="159" t="s">
        <v>1</v>
      </c>
      <c r="F219" s="160" t="s">
        <v>1685</v>
      </c>
      <c r="H219" s="159" t="s">
        <v>1</v>
      </c>
      <c r="I219" s="161"/>
      <c r="L219" s="158"/>
      <c r="M219" s="162"/>
      <c r="T219" s="163"/>
      <c r="AT219" s="159" t="s">
        <v>192</v>
      </c>
      <c r="AU219" s="159" t="s">
        <v>96</v>
      </c>
      <c r="AV219" s="13" t="s">
        <v>94</v>
      </c>
      <c r="AW219" s="13" t="s">
        <v>42</v>
      </c>
      <c r="AX219" s="13" t="s">
        <v>87</v>
      </c>
      <c r="AY219" s="159" t="s">
        <v>183</v>
      </c>
    </row>
    <row r="220" spans="2:65" s="12" customFormat="1" ht="11.25">
      <c r="B220" s="150"/>
      <c r="D220" s="151" t="s">
        <v>192</v>
      </c>
      <c r="E220" s="152" t="s">
        <v>1</v>
      </c>
      <c r="F220" s="153" t="s">
        <v>1686</v>
      </c>
      <c r="H220" s="154">
        <v>100</v>
      </c>
      <c r="I220" s="155"/>
      <c r="L220" s="150"/>
      <c r="M220" s="156"/>
      <c r="T220" s="157"/>
      <c r="AT220" s="152" t="s">
        <v>192</v>
      </c>
      <c r="AU220" s="152" t="s">
        <v>96</v>
      </c>
      <c r="AV220" s="12" t="s">
        <v>96</v>
      </c>
      <c r="AW220" s="12" t="s">
        <v>42</v>
      </c>
      <c r="AX220" s="12" t="s">
        <v>94</v>
      </c>
      <c r="AY220" s="152" t="s">
        <v>183</v>
      </c>
    </row>
    <row r="221" spans="2:65" s="1" customFormat="1" ht="16.5" customHeight="1">
      <c r="B221" s="33"/>
      <c r="C221" s="137" t="s">
        <v>379</v>
      </c>
      <c r="D221" s="137" t="s">
        <v>185</v>
      </c>
      <c r="E221" s="138" t="s">
        <v>596</v>
      </c>
      <c r="F221" s="139" t="s">
        <v>597</v>
      </c>
      <c r="G221" s="140" t="s">
        <v>206</v>
      </c>
      <c r="H221" s="141">
        <v>50</v>
      </c>
      <c r="I221" s="142"/>
      <c r="J221" s="143">
        <f>ROUND(I221*H221,2)</f>
        <v>0</v>
      </c>
      <c r="K221" s="139" t="s">
        <v>189</v>
      </c>
      <c r="L221" s="33"/>
      <c r="M221" s="144" t="s">
        <v>1</v>
      </c>
      <c r="N221" s="145" t="s">
        <v>52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190</v>
      </c>
      <c r="AT221" s="148" t="s">
        <v>185</v>
      </c>
      <c r="AU221" s="148" t="s">
        <v>96</v>
      </c>
      <c r="AY221" s="17" t="s">
        <v>183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94</v>
      </c>
      <c r="BK221" s="149">
        <f>ROUND(I221*H221,2)</f>
        <v>0</v>
      </c>
      <c r="BL221" s="17" t="s">
        <v>190</v>
      </c>
      <c r="BM221" s="148" t="s">
        <v>1687</v>
      </c>
    </row>
    <row r="222" spans="2:65" s="12" customFormat="1" ht="11.25">
      <c r="B222" s="150"/>
      <c r="D222" s="151" t="s">
        <v>192</v>
      </c>
      <c r="E222" s="152" t="s">
        <v>1</v>
      </c>
      <c r="F222" s="153" t="s">
        <v>1688</v>
      </c>
      <c r="H222" s="154">
        <v>50</v>
      </c>
      <c r="I222" s="155"/>
      <c r="L222" s="150"/>
      <c r="M222" s="156"/>
      <c r="T222" s="157"/>
      <c r="AT222" s="152" t="s">
        <v>192</v>
      </c>
      <c r="AU222" s="152" t="s">
        <v>96</v>
      </c>
      <c r="AV222" s="12" t="s">
        <v>96</v>
      </c>
      <c r="AW222" s="12" t="s">
        <v>42</v>
      </c>
      <c r="AX222" s="12" t="s">
        <v>94</v>
      </c>
      <c r="AY222" s="152" t="s">
        <v>183</v>
      </c>
    </row>
    <row r="223" spans="2:65" s="13" customFormat="1" ht="11.25">
      <c r="B223" s="158"/>
      <c r="D223" s="151" t="s">
        <v>192</v>
      </c>
      <c r="E223" s="159" t="s">
        <v>1</v>
      </c>
      <c r="F223" s="160" t="s">
        <v>1689</v>
      </c>
      <c r="H223" s="159" t="s">
        <v>1</v>
      </c>
      <c r="I223" s="161"/>
      <c r="L223" s="158"/>
      <c r="M223" s="162"/>
      <c r="T223" s="163"/>
      <c r="AT223" s="159" t="s">
        <v>192</v>
      </c>
      <c r="AU223" s="159" t="s">
        <v>96</v>
      </c>
      <c r="AV223" s="13" t="s">
        <v>94</v>
      </c>
      <c r="AW223" s="13" t="s">
        <v>42</v>
      </c>
      <c r="AX223" s="13" t="s">
        <v>87</v>
      </c>
      <c r="AY223" s="159" t="s">
        <v>183</v>
      </c>
    </row>
    <row r="224" spans="2:65" s="1" customFormat="1" ht="16.5" customHeight="1">
      <c r="B224" s="33"/>
      <c r="C224" s="137" t="s">
        <v>384</v>
      </c>
      <c r="D224" s="137" t="s">
        <v>185</v>
      </c>
      <c r="E224" s="138" t="s">
        <v>600</v>
      </c>
      <c r="F224" s="139" t="s">
        <v>601</v>
      </c>
      <c r="G224" s="140" t="s">
        <v>206</v>
      </c>
      <c r="H224" s="141">
        <v>50</v>
      </c>
      <c r="I224" s="142"/>
      <c r="J224" s="143">
        <f>ROUND(I224*H224,2)</f>
        <v>0</v>
      </c>
      <c r="K224" s="139" t="s">
        <v>189</v>
      </c>
      <c r="L224" s="33"/>
      <c r="M224" s="144" t="s">
        <v>1</v>
      </c>
      <c r="N224" s="145" t="s">
        <v>52</v>
      </c>
      <c r="P224" s="146">
        <f>O224*H224</f>
        <v>0</v>
      </c>
      <c r="Q224" s="146">
        <v>2.0000000000000002E-5</v>
      </c>
      <c r="R224" s="146">
        <f>Q224*H224</f>
        <v>1E-3</v>
      </c>
      <c r="S224" s="146">
        <v>0</v>
      </c>
      <c r="T224" s="147">
        <f>S224*H224</f>
        <v>0</v>
      </c>
      <c r="AR224" s="148" t="s">
        <v>190</v>
      </c>
      <c r="AT224" s="148" t="s">
        <v>185</v>
      </c>
      <c r="AU224" s="148" t="s">
        <v>96</v>
      </c>
      <c r="AY224" s="17" t="s">
        <v>183</v>
      </c>
      <c r="BE224" s="149">
        <f>IF(N224="základní",J224,0)</f>
        <v>0</v>
      </c>
      <c r="BF224" s="149">
        <f>IF(N224="snížená",J224,0)</f>
        <v>0</v>
      </c>
      <c r="BG224" s="149">
        <f>IF(N224="zákl. přenesená",J224,0)</f>
        <v>0</v>
      </c>
      <c r="BH224" s="149">
        <f>IF(N224="sníž. přenesená",J224,0)</f>
        <v>0</v>
      </c>
      <c r="BI224" s="149">
        <f>IF(N224="nulová",J224,0)</f>
        <v>0</v>
      </c>
      <c r="BJ224" s="17" t="s">
        <v>94</v>
      </c>
      <c r="BK224" s="149">
        <f>ROUND(I224*H224,2)</f>
        <v>0</v>
      </c>
      <c r="BL224" s="17" t="s">
        <v>190</v>
      </c>
      <c r="BM224" s="148" t="s">
        <v>1690</v>
      </c>
    </row>
    <row r="225" spans="2:65" s="12" customFormat="1" ht="11.25">
      <c r="B225" s="150"/>
      <c r="D225" s="151" t="s">
        <v>192</v>
      </c>
      <c r="E225" s="152" t="s">
        <v>1</v>
      </c>
      <c r="F225" s="153" t="s">
        <v>1691</v>
      </c>
      <c r="H225" s="154">
        <v>50</v>
      </c>
      <c r="I225" s="155"/>
      <c r="L225" s="150"/>
      <c r="M225" s="156"/>
      <c r="T225" s="157"/>
      <c r="AT225" s="152" t="s">
        <v>192</v>
      </c>
      <c r="AU225" s="152" t="s">
        <v>96</v>
      </c>
      <c r="AV225" s="12" t="s">
        <v>96</v>
      </c>
      <c r="AW225" s="12" t="s">
        <v>42</v>
      </c>
      <c r="AX225" s="12" t="s">
        <v>94</v>
      </c>
      <c r="AY225" s="152" t="s">
        <v>183</v>
      </c>
    </row>
    <row r="226" spans="2:65" s="1" customFormat="1" ht="16.5" customHeight="1">
      <c r="B226" s="33"/>
      <c r="C226" s="137" t="s">
        <v>388</v>
      </c>
      <c r="D226" s="137" t="s">
        <v>185</v>
      </c>
      <c r="E226" s="138" t="s">
        <v>569</v>
      </c>
      <c r="F226" s="139" t="s">
        <v>570</v>
      </c>
      <c r="G226" s="140" t="s">
        <v>514</v>
      </c>
      <c r="H226" s="141">
        <v>50</v>
      </c>
      <c r="I226" s="142"/>
      <c r="J226" s="143">
        <f>ROUND(I226*H226,2)</f>
        <v>0</v>
      </c>
      <c r="K226" s="139" t="s">
        <v>189</v>
      </c>
      <c r="L226" s="33"/>
      <c r="M226" s="144" t="s">
        <v>1</v>
      </c>
      <c r="N226" s="145" t="s">
        <v>52</v>
      </c>
      <c r="P226" s="146">
        <f>O226*H226</f>
        <v>0</v>
      </c>
      <c r="Q226" s="146">
        <v>0</v>
      </c>
      <c r="R226" s="146">
        <f>Q226*H226</f>
        <v>0</v>
      </c>
      <c r="S226" s="146">
        <v>0</v>
      </c>
      <c r="T226" s="147">
        <f>S226*H226</f>
        <v>0</v>
      </c>
      <c r="AR226" s="148" t="s">
        <v>190</v>
      </c>
      <c r="AT226" s="148" t="s">
        <v>185</v>
      </c>
      <c r="AU226" s="148" t="s">
        <v>96</v>
      </c>
      <c r="AY226" s="17" t="s">
        <v>183</v>
      </c>
      <c r="BE226" s="149">
        <f>IF(N226="základní",J226,0)</f>
        <v>0</v>
      </c>
      <c r="BF226" s="149">
        <f>IF(N226="snížená",J226,0)</f>
        <v>0</v>
      </c>
      <c r="BG226" s="149">
        <f>IF(N226="zákl. přenesená",J226,0)</f>
        <v>0</v>
      </c>
      <c r="BH226" s="149">
        <f>IF(N226="sníž. přenesená",J226,0)</f>
        <v>0</v>
      </c>
      <c r="BI226" s="149">
        <f>IF(N226="nulová",J226,0)</f>
        <v>0</v>
      </c>
      <c r="BJ226" s="17" t="s">
        <v>94</v>
      </c>
      <c r="BK226" s="149">
        <f>ROUND(I226*H226,2)</f>
        <v>0</v>
      </c>
      <c r="BL226" s="17" t="s">
        <v>190</v>
      </c>
      <c r="BM226" s="148" t="s">
        <v>1692</v>
      </c>
    </row>
    <row r="227" spans="2:65" s="12" customFormat="1" ht="11.25">
      <c r="B227" s="150"/>
      <c r="D227" s="151" t="s">
        <v>192</v>
      </c>
      <c r="E227" s="152" t="s">
        <v>1</v>
      </c>
      <c r="F227" s="153" t="s">
        <v>1693</v>
      </c>
      <c r="H227" s="154">
        <v>50</v>
      </c>
      <c r="I227" s="155"/>
      <c r="L227" s="150"/>
      <c r="M227" s="156"/>
      <c r="T227" s="157"/>
      <c r="AT227" s="152" t="s">
        <v>192</v>
      </c>
      <c r="AU227" s="152" t="s">
        <v>96</v>
      </c>
      <c r="AV227" s="12" t="s">
        <v>96</v>
      </c>
      <c r="AW227" s="12" t="s">
        <v>42</v>
      </c>
      <c r="AX227" s="12" t="s">
        <v>94</v>
      </c>
      <c r="AY227" s="152" t="s">
        <v>183</v>
      </c>
    </row>
    <row r="228" spans="2:65" s="13" customFormat="1" ht="11.25">
      <c r="B228" s="158"/>
      <c r="D228" s="151" t="s">
        <v>192</v>
      </c>
      <c r="E228" s="159" t="s">
        <v>1</v>
      </c>
      <c r="F228" s="160" t="s">
        <v>573</v>
      </c>
      <c r="H228" s="159" t="s">
        <v>1</v>
      </c>
      <c r="I228" s="161"/>
      <c r="L228" s="158"/>
      <c r="M228" s="162"/>
      <c r="T228" s="163"/>
      <c r="AT228" s="159" t="s">
        <v>192</v>
      </c>
      <c r="AU228" s="159" t="s">
        <v>96</v>
      </c>
      <c r="AV228" s="13" t="s">
        <v>94</v>
      </c>
      <c r="AW228" s="13" t="s">
        <v>42</v>
      </c>
      <c r="AX228" s="13" t="s">
        <v>87</v>
      </c>
      <c r="AY228" s="159" t="s">
        <v>183</v>
      </c>
    </row>
    <row r="229" spans="2:65" s="1" customFormat="1" ht="16.5" customHeight="1">
      <c r="B229" s="33"/>
      <c r="C229" s="137" t="s">
        <v>393</v>
      </c>
      <c r="D229" s="137" t="s">
        <v>185</v>
      </c>
      <c r="E229" s="138" t="s">
        <v>574</v>
      </c>
      <c r="F229" s="139" t="s">
        <v>575</v>
      </c>
      <c r="G229" s="140" t="s">
        <v>514</v>
      </c>
      <c r="H229" s="141">
        <v>50</v>
      </c>
      <c r="I229" s="142"/>
      <c r="J229" s="143">
        <f>ROUND(I229*H229,2)</f>
        <v>0</v>
      </c>
      <c r="K229" s="139" t="s">
        <v>189</v>
      </c>
      <c r="L229" s="33"/>
      <c r="M229" s="144" t="s">
        <v>1</v>
      </c>
      <c r="N229" s="145" t="s">
        <v>52</v>
      </c>
      <c r="P229" s="146">
        <f>O229*H229</f>
        <v>0</v>
      </c>
      <c r="Q229" s="146">
        <v>0</v>
      </c>
      <c r="R229" s="146">
        <f>Q229*H229</f>
        <v>0</v>
      </c>
      <c r="S229" s="146">
        <v>0</v>
      </c>
      <c r="T229" s="147">
        <f>S229*H229</f>
        <v>0</v>
      </c>
      <c r="AR229" s="148" t="s">
        <v>190</v>
      </c>
      <c r="AT229" s="148" t="s">
        <v>185</v>
      </c>
      <c r="AU229" s="148" t="s">
        <v>96</v>
      </c>
      <c r="AY229" s="17" t="s">
        <v>183</v>
      </c>
      <c r="BE229" s="149">
        <f>IF(N229="základní",J229,0)</f>
        <v>0</v>
      </c>
      <c r="BF229" s="149">
        <f>IF(N229="snížená",J229,0)</f>
        <v>0</v>
      </c>
      <c r="BG229" s="149">
        <f>IF(N229="zákl. přenesená",J229,0)</f>
        <v>0</v>
      </c>
      <c r="BH229" s="149">
        <f>IF(N229="sníž. přenesená",J229,0)</f>
        <v>0</v>
      </c>
      <c r="BI229" s="149">
        <f>IF(N229="nulová",J229,0)</f>
        <v>0</v>
      </c>
      <c r="BJ229" s="17" t="s">
        <v>94</v>
      </c>
      <c r="BK229" s="149">
        <f>ROUND(I229*H229,2)</f>
        <v>0</v>
      </c>
      <c r="BL229" s="17" t="s">
        <v>190</v>
      </c>
      <c r="BM229" s="148" t="s">
        <v>1694</v>
      </c>
    </row>
    <row r="230" spans="2:65" s="12" customFormat="1" ht="11.25">
      <c r="B230" s="150"/>
      <c r="D230" s="151" t="s">
        <v>192</v>
      </c>
      <c r="E230" s="152" t="s">
        <v>1</v>
      </c>
      <c r="F230" s="153" t="s">
        <v>1693</v>
      </c>
      <c r="H230" s="154">
        <v>50</v>
      </c>
      <c r="I230" s="155"/>
      <c r="L230" s="150"/>
      <c r="M230" s="156"/>
      <c r="T230" s="157"/>
      <c r="AT230" s="152" t="s">
        <v>192</v>
      </c>
      <c r="AU230" s="152" t="s">
        <v>96</v>
      </c>
      <c r="AV230" s="12" t="s">
        <v>96</v>
      </c>
      <c r="AW230" s="12" t="s">
        <v>42</v>
      </c>
      <c r="AX230" s="12" t="s">
        <v>94</v>
      </c>
      <c r="AY230" s="152" t="s">
        <v>183</v>
      </c>
    </row>
    <row r="231" spans="2:65" s="1" customFormat="1" ht="16.5" customHeight="1">
      <c r="B231" s="33"/>
      <c r="C231" s="137" t="s">
        <v>401</v>
      </c>
      <c r="D231" s="137" t="s">
        <v>185</v>
      </c>
      <c r="E231" s="138" t="s">
        <v>577</v>
      </c>
      <c r="F231" s="139" t="s">
        <v>578</v>
      </c>
      <c r="G231" s="140" t="s">
        <v>514</v>
      </c>
      <c r="H231" s="141">
        <v>50</v>
      </c>
      <c r="I231" s="142"/>
      <c r="J231" s="143">
        <f>ROUND(I231*H231,2)</f>
        <v>0</v>
      </c>
      <c r="K231" s="139" t="s">
        <v>189</v>
      </c>
      <c r="L231" s="33"/>
      <c r="M231" s="144" t="s">
        <v>1</v>
      </c>
      <c r="N231" s="145" t="s">
        <v>52</v>
      </c>
      <c r="P231" s="146">
        <f>O231*H231</f>
        <v>0</v>
      </c>
      <c r="Q231" s="146">
        <v>0</v>
      </c>
      <c r="R231" s="146">
        <f>Q231*H231</f>
        <v>0</v>
      </c>
      <c r="S231" s="146">
        <v>0</v>
      </c>
      <c r="T231" s="147">
        <f>S231*H231</f>
        <v>0</v>
      </c>
      <c r="AR231" s="148" t="s">
        <v>190</v>
      </c>
      <c r="AT231" s="148" t="s">
        <v>185</v>
      </c>
      <c r="AU231" s="148" t="s">
        <v>96</v>
      </c>
      <c r="AY231" s="17" t="s">
        <v>183</v>
      </c>
      <c r="BE231" s="149">
        <f>IF(N231="základní",J231,0)</f>
        <v>0</v>
      </c>
      <c r="BF231" s="149">
        <f>IF(N231="snížená",J231,0)</f>
        <v>0</v>
      </c>
      <c r="BG231" s="149">
        <f>IF(N231="zákl. přenesená",J231,0)</f>
        <v>0</v>
      </c>
      <c r="BH231" s="149">
        <f>IF(N231="sníž. přenesená",J231,0)</f>
        <v>0</v>
      </c>
      <c r="BI231" s="149">
        <f>IF(N231="nulová",J231,0)</f>
        <v>0</v>
      </c>
      <c r="BJ231" s="17" t="s">
        <v>94</v>
      </c>
      <c r="BK231" s="149">
        <f>ROUND(I231*H231,2)</f>
        <v>0</v>
      </c>
      <c r="BL231" s="17" t="s">
        <v>190</v>
      </c>
      <c r="BM231" s="148" t="s">
        <v>1695</v>
      </c>
    </row>
    <row r="232" spans="2:65" s="13" customFormat="1" ht="11.25">
      <c r="B232" s="158"/>
      <c r="D232" s="151" t="s">
        <v>192</v>
      </c>
      <c r="E232" s="159" t="s">
        <v>1</v>
      </c>
      <c r="F232" s="160" t="s">
        <v>1696</v>
      </c>
      <c r="H232" s="159" t="s">
        <v>1</v>
      </c>
      <c r="I232" s="161"/>
      <c r="L232" s="158"/>
      <c r="M232" s="162"/>
      <c r="T232" s="163"/>
      <c r="AT232" s="159" t="s">
        <v>192</v>
      </c>
      <c r="AU232" s="159" t="s">
        <v>96</v>
      </c>
      <c r="AV232" s="13" t="s">
        <v>94</v>
      </c>
      <c r="AW232" s="13" t="s">
        <v>42</v>
      </c>
      <c r="AX232" s="13" t="s">
        <v>87</v>
      </c>
      <c r="AY232" s="159" t="s">
        <v>183</v>
      </c>
    </row>
    <row r="233" spans="2:65" s="12" customFormat="1" ht="11.25">
      <c r="B233" s="150"/>
      <c r="D233" s="151" t="s">
        <v>192</v>
      </c>
      <c r="E233" s="152" t="s">
        <v>1</v>
      </c>
      <c r="F233" s="153" t="s">
        <v>1693</v>
      </c>
      <c r="H233" s="154">
        <v>50</v>
      </c>
      <c r="I233" s="155"/>
      <c r="L233" s="150"/>
      <c r="M233" s="186"/>
      <c r="N233" s="187"/>
      <c r="O233" s="187"/>
      <c r="P233" s="187"/>
      <c r="Q233" s="187"/>
      <c r="R233" s="187"/>
      <c r="S233" s="187"/>
      <c r="T233" s="188"/>
      <c r="AT233" s="152" t="s">
        <v>192</v>
      </c>
      <c r="AU233" s="152" t="s">
        <v>96</v>
      </c>
      <c r="AV233" s="12" t="s">
        <v>96</v>
      </c>
      <c r="AW233" s="12" t="s">
        <v>42</v>
      </c>
      <c r="AX233" s="12" t="s">
        <v>94</v>
      </c>
      <c r="AY233" s="152" t="s">
        <v>183</v>
      </c>
    </row>
    <row r="234" spans="2:65" s="1" customFormat="1" ht="6.95" customHeight="1">
      <c r="B234" s="45"/>
      <c r="C234" s="46"/>
      <c r="D234" s="46"/>
      <c r="E234" s="46"/>
      <c r="F234" s="46"/>
      <c r="G234" s="46"/>
      <c r="H234" s="46"/>
      <c r="I234" s="46"/>
      <c r="J234" s="46"/>
      <c r="K234" s="46"/>
      <c r="L234" s="33"/>
    </row>
  </sheetData>
  <sheetProtection algorithmName="SHA-512" hashValue="xPU2f90p6JulsVH7HXuDsqZpg+zkfqgA0aBmgrj1lWgF5f8V3lMLmPV8zqRr6y0e4P80PUvtgB/f3tEg6eGwPQ==" saltValue="hNvPmgePhWRVHdZpw7XD/rJF5vtcdlvLeR/XnSHPgNgSRRyoUppm6vMhmwd1n+RcaQTeZ2XSLOvBlwk4mU2TXQ==" spinCount="100000" sheet="1" objects="1" scenarios="1" formatColumns="0" formatRows="0" autoFilter="0"/>
  <autoFilter ref="C122:K233" xr:uid="{00000000-0009-0000-0000-000005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0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121</v>
      </c>
      <c r="AZ2" s="189" t="s">
        <v>1697</v>
      </c>
      <c r="BA2" s="189" t="s">
        <v>1</v>
      </c>
      <c r="BB2" s="189" t="s">
        <v>1</v>
      </c>
      <c r="BC2" s="189" t="s">
        <v>1698</v>
      </c>
      <c r="BD2" s="189" t="s">
        <v>96</v>
      </c>
    </row>
    <row r="3" spans="2:5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5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56" ht="6.95" customHeight="1">
      <c r="B5" s="20"/>
      <c r="L5" s="20"/>
    </row>
    <row r="6" spans="2:56" ht="12" customHeight="1">
      <c r="B6" s="20"/>
      <c r="D6" s="27" t="s">
        <v>16</v>
      </c>
      <c r="L6" s="20"/>
    </row>
    <row r="7" spans="2:5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56" ht="12" customHeight="1">
      <c r="B8" s="20"/>
      <c r="D8" s="27" t="s">
        <v>158</v>
      </c>
      <c r="L8" s="20"/>
    </row>
    <row r="9" spans="2:56" s="1" customFormat="1" ht="16.5" customHeight="1">
      <c r="B9" s="33"/>
      <c r="E9" s="245" t="s">
        <v>1568</v>
      </c>
      <c r="F9" s="247"/>
      <c r="G9" s="247"/>
      <c r="H9" s="247"/>
      <c r="L9" s="33"/>
    </row>
    <row r="10" spans="2:56" s="1" customFormat="1" ht="12" customHeight="1">
      <c r="B10" s="33"/>
      <c r="D10" s="27" t="s">
        <v>160</v>
      </c>
      <c r="L10" s="33"/>
    </row>
    <row r="11" spans="2:56" s="1" customFormat="1" ht="16.5" customHeight="1">
      <c r="B11" s="33"/>
      <c r="E11" s="208" t="s">
        <v>1699</v>
      </c>
      <c r="F11" s="247"/>
      <c r="G11" s="247"/>
      <c r="H11" s="247"/>
      <c r="L11" s="33"/>
    </row>
    <row r="12" spans="2:56" s="1" customFormat="1" ht="11.25">
      <c r="B12" s="33"/>
      <c r="L12" s="33"/>
    </row>
    <row r="13" spans="2:5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5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ROUND((SUM(BE123:BE207)),  2)</f>
        <v>0</v>
      </c>
      <c r="I35" s="97">
        <v>0.21</v>
      </c>
      <c r="J35" s="87">
        <f>ROUND(((SUM(BE123:BE207))*I35),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ROUND((SUM(BF123:BF207)),  2)</f>
        <v>0</v>
      </c>
      <c r="I36" s="97">
        <v>0.15</v>
      </c>
      <c r="J36" s="87">
        <f>ROUND(((SUM(BF123:BF207))*I36),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ROUND((SUM(BG123:BG207)),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ROUND((SUM(BH123:BH207)),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ROUND((SUM(BI123:BI207)),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1568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>SO 04.2 - Výsadba živého plotu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J123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491</v>
      </c>
      <c r="E99" s="111"/>
      <c r="F99" s="111"/>
      <c r="G99" s="111"/>
      <c r="H99" s="111"/>
      <c r="I99" s="111"/>
      <c r="J99" s="112">
        <f>J124</f>
        <v>0</v>
      </c>
      <c r="L99" s="109"/>
    </row>
    <row r="100" spans="2:47" s="9" customFormat="1" ht="19.899999999999999" customHeight="1">
      <c r="B100" s="113"/>
      <c r="D100" s="114" t="s">
        <v>1700</v>
      </c>
      <c r="E100" s="115"/>
      <c r="F100" s="115"/>
      <c r="G100" s="115"/>
      <c r="H100" s="115"/>
      <c r="I100" s="115"/>
      <c r="J100" s="116">
        <f>J125</f>
        <v>0</v>
      </c>
      <c r="L100" s="113"/>
    </row>
    <row r="101" spans="2:47" s="9" customFormat="1" ht="19.899999999999999" customHeight="1">
      <c r="B101" s="113"/>
      <c r="D101" s="114" t="s">
        <v>1701</v>
      </c>
      <c r="E101" s="115"/>
      <c r="F101" s="115"/>
      <c r="G101" s="115"/>
      <c r="H101" s="115"/>
      <c r="I101" s="115"/>
      <c r="J101" s="116">
        <f>J187</f>
        <v>0</v>
      </c>
      <c r="L101" s="113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169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5" t="str">
        <f>E7</f>
        <v>VEŘEJNÉ PROSTRANSTVÍ POD ŘEČKOVICKÝM HŘBITOVEM</v>
      </c>
      <c r="F111" s="246"/>
      <c r="G111" s="246"/>
      <c r="H111" s="246"/>
      <c r="L111" s="33"/>
    </row>
    <row r="112" spans="2:47" ht="12" customHeight="1">
      <c r="B112" s="20"/>
      <c r="C112" s="27" t="s">
        <v>158</v>
      </c>
      <c r="L112" s="20"/>
    </row>
    <row r="113" spans="2:65" s="1" customFormat="1" ht="16.5" customHeight="1">
      <c r="B113" s="33"/>
      <c r="E113" s="245" t="s">
        <v>1568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160</v>
      </c>
      <c r="L114" s="33"/>
    </row>
    <row r="115" spans="2:65" s="1" customFormat="1" ht="16.5" customHeight="1">
      <c r="B115" s="33"/>
      <c r="E115" s="208" t="str">
        <f>E11</f>
        <v>SO 04.2 - Výsadba živého plotu</v>
      </c>
      <c r="F115" s="247"/>
      <c r="G115" s="247"/>
      <c r="H115" s="247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Brno - Řečkovice</v>
      </c>
      <c r="I117" s="27" t="s">
        <v>24</v>
      </c>
      <c r="J117" s="53" t="str">
        <f>IF(J14="","",J14)</f>
        <v>18. 8. 2023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Statutární město Brno, měst.č.Řečkovice-Mokrá hora</v>
      </c>
      <c r="I119" s="27" t="s">
        <v>38</v>
      </c>
      <c r="J119" s="31" t="str">
        <f>E23</f>
        <v>Ateliér zahradní a krajin.architektury Z.Sendler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7"/>
      <c r="C122" s="118" t="s">
        <v>170</v>
      </c>
      <c r="D122" s="119" t="s">
        <v>72</v>
      </c>
      <c r="E122" s="119" t="s">
        <v>68</v>
      </c>
      <c r="F122" s="119" t="s">
        <v>69</v>
      </c>
      <c r="G122" s="119" t="s">
        <v>171</v>
      </c>
      <c r="H122" s="119" t="s">
        <v>172</v>
      </c>
      <c r="I122" s="119" t="s">
        <v>173</v>
      </c>
      <c r="J122" s="119" t="s">
        <v>164</v>
      </c>
      <c r="K122" s="120" t="s">
        <v>174</v>
      </c>
      <c r="L122" s="117"/>
      <c r="M122" s="60" t="s">
        <v>1</v>
      </c>
      <c r="N122" s="61" t="s">
        <v>51</v>
      </c>
      <c r="O122" s="61" t="s">
        <v>175</v>
      </c>
      <c r="P122" s="61" t="s">
        <v>176</v>
      </c>
      <c r="Q122" s="61" t="s">
        <v>177</v>
      </c>
      <c r="R122" s="61" t="s">
        <v>178</v>
      </c>
      <c r="S122" s="61" t="s">
        <v>179</v>
      </c>
      <c r="T122" s="62" t="s">
        <v>180</v>
      </c>
    </row>
    <row r="123" spans="2:65" s="1" customFormat="1" ht="22.9" customHeight="1">
      <c r="B123" s="33"/>
      <c r="C123" s="65" t="s">
        <v>181</v>
      </c>
      <c r="J123" s="121">
        <f>BK123</f>
        <v>0</v>
      </c>
      <c r="L123" s="33"/>
      <c r="M123" s="63"/>
      <c r="N123" s="54"/>
      <c r="O123" s="54"/>
      <c r="P123" s="122">
        <f>P124</f>
        <v>0</v>
      </c>
      <c r="Q123" s="54"/>
      <c r="R123" s="122">
        <f>R124</f>
        <v>4.2362000000000002</v>
      </c>
      <c r="S123" s="54"/>
      <c r="T123" s="123">
        <f>T124</f>
        <v>0</v>
      </c>
      <c r="AT123" s="17" t="s">
        <v>86</v>
      </c>
      <c r="AU123" s="17" t="s">
        <v>166</v>
      </c>
      <c r="BK123" s="124">
        <f>BK124</f>
        <v>0</v>
      </c>
    </row>
    <row r="124" spans="2:65" s="11" customFormat="1" ht="25.9" customHeight="1">
      <c r="B124" s="125"/>
      <c r="D124" s="126" t="s">
        <v>86</v>
      </c>
      <c r="E124" s="127" t="s">
        <v>182</v>
      </c>
      <c r="F124" s="127" t="s">
        <v>494</v>
      </c>
      <c r="I124" s="128"/>
      <c r="J124" s="129">
        <f>BK124</f>
        <v>0</v>
      </c>
      <c r="L124" s="125"/>
      <c r="M124" s="130"/>
      <c r="P124" s="131">
        <f>P125+P187</f>
        <v>0</v>
      </c>
      <c r="R124" s="131">
        <f>R125+R187</f>
        <v>4.2362000000000002</v>
      </c>
      <c r="T124" s="132">
        <f>T125+T187</f>
        <v>0</v>
      </c>
      <c r="AR124" s="126" t="s">
        <v>94</v>
      </c>
      <c r="AT124" s="133" t="s">
        <v>86</v>
      </c>
      <c r="AU124" s="133" t="s">
        <v>87</v>
      </c>
      <c r="AY124" s="126" t="s">
        <v>183</v>
      </c>
      <c r="BK124" s="134">
        <f>BK125+BK187</f>
        <v>0</v>
      </c>
    </row>
    <row r="125" spans="2:65" s="11" customFormat="1" ht="22.9" customHeight="1">
      <c r="B125" s="125"/>
      <c r="D125" s="126" t="s">
        <v>86</v>
      </c>
      <c r="E125" s="135" t="s">
        <v>1702</v>
      </c>
      <c r="F125" s="135" t="s">
        <v>1703</v>
      </c>
      <c r="I125" s="128"/>
      <c r="J125" s="136">
        <f>BK125</f>
        <v>0</v>
      </c>
      <c r="L125" s="125"/>
      <c r="M125" s="130"/>
      <c r="P125" s="131">
        <f>SUM(P126:P186)</f>
        <v>0</v>
      </c>
      <c r="R125" s="131">
        <f>SUM(R126:R186)</f>
        <v>4.2362000000000002</v>
      </c>
      <c r="T125" s="132">
        <f>SUM(T126:T186)</f>
        <v>0</v>
      </c>
      <c r="AR125" s="126" t="s">
        <v>94</v>
      </c>
      <c r="AT125" s="133" t="s">
        <v>86</v>
      </c>
      <c r="AU125" s="133" t="s">
        <v>94</v>
      </c>
      <c r="AY125" s="126" t="s">
        <v>183</v>
      </c>
      <c r="BK125" s="134">
        <f>SUM(BK126:BK186)</f>
        <v>0</v>
      </c>
    </row>
    <row r="126" spans="2:65" s="1" customFormat="1" ht="16.5" customHeight="1">
      <c r="B126" s="33"/>
      <c r="C126" s="137" t="s">
        <v>94</v>
      </c>
      <c r="D126" s="137" t="s">
        <v>185</v>
      </c>
      <c r="E126" s="138" t="s">
        <v>1704</v>
      </c>
      <c r="F126" s="139" t="s">
        <v>1705</v>
      </c>
      <c r="G126" s="140" t="s">
        <v>188</v>
      </c>
      <c r="H126" s="141">
        <v>26.25</v>
      </c>
      <c r="I126" s="142"/>
      <c r="J126" s="143">
        <f>ROUND(I126*H126,2)</f>
        <v>0</v>
      </c>
      <c r="K126" s="139" t="s">
        <v>189</v>
      </c>
      <c r="L126" s="33"/>
      <c r="M126" s="144" t="s">
        <v>1</v>
      </c>
      <c r="N126" s="145" t="s">
        <v>52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190</v>
      </c>
      <c r="AT126" s="148" t="s">
        <v>185</v>
      </c>
      <c r="AU126" s="148" t="s">
        <v>96</v>
      </c>
      <c r="AY126" s="17" t="s">
        <v>183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94</v>
      </c>
      <c r="BK126" s="149">
        <f>ROUND(I126*H126,2)</f>
        <v>0</v>
      </c>
      <c r="BL126" s="17" t="s">
        <v>190</v>
      </c>
      <c r="BM126" s="148" t="s">
        <v>1706</v>
      </c>
    </row>
    <row r="127" spans="2:65" s="13" customFormat="1" ht="11.25">
      <c r="B127" s="158"/>
      <c r="D127" s="151" t="s">
        <v>192</v>
      </c>
      <c r="E127" s="159" t="s">
        <v>1</v>
      </c>
      <c r="F127" s="160" t="s">
        <v>1707</v>
      </c>
      <c r="H127" s="159" t="s">
        <v>1</v>
      </c>
      <c r="I127" s="161"/>
      <c r="L127" s="158"/>
      <c r="M127" s="162"/>
      <c r="T127" s="163"/>
      <c r="AT127" s="159" t="s">
        <v>192</v>
      </c>
      <c r="AU127" s="159" t="s">
        <v>96</v>
      </c>
      <c r="AV127" s="13" t="s">
        <v>94</v>
      </c>
      <c r="AW127" s="13" t="s">
        <v>42</v>
      </c>
      <c r="AX127" s="13" t="s">
        <v>87</v>
      </c>
      <c r="AY127" s="159" t="s">
        <v>183</v>
      </c>
    </row>
    <row r="128" spans="2:65" s="12" customFormat="1" ht="11.25">
      <c r="B128" s="150"/>
      <c r="D128" s="151" t="s">
        <v>192</v>
      </c>
      <c r="E128" s="152" t="s">
        <v>1</v>
      </c>
      <c r="F128" s="153" t="s">
        <v>1708</v>
      </c>
      <c r="H128" s="154">
        <v>26.25</v>
      </c>
      <c r="I128" s="155"/>
      <c r="L128" s="150"/>
      <c r="M128" s="156"/>
      <c r="T128" s="157"/>
      <c r="AT128" s="152" t="s">
        <v>192</v>
      </c>
      <c r="AU128" s="152" t="s">
        <v>96</v>
      </c>
      <c r="AV128" s="12" t="s">
        <v>96</v>
      </c>
      <c r="AW128" s="12" t="s">
        <v>42</v>
      </c>
      <c r="AX128" s="12" t="s">
        <v>94</v>
      </c>
      <c r="AY128" s="152" t="s">
        <v>183</v>
      </c>
    </row>
    <row r="129" spans="2:65" s="1" customFormat="1" ht="24.2" customHeight="1">
      <c r="B129" s="33"/>
      <c r="C129" s="137" t="s">
        <v>96</v>
      </c>
      <c r="D129" s="137" t="s">
        <v>185</v>
      </c>
      <c r="E129" s="138" t="s">
        <v>501</v>
      </c>
      <c r="F129" s="139" t="s">
        <v>502</v>
      </c>
      <c r="G129" s="140" t="s">
        <v>488</v>
      </c>
      <c r="H129" s="141">
        <v>16.109000000000002</v>
      </c>
      <c r="I129" s="142"/>
      <c r="J129" s="143">
        <f>ROUND(I129*H129,2)</f>
        <v>0</v>
      </c>
      <c r="K129" s="139" t="s">
        <v>230</v>
      </c>
      <c r="L129" s="33"/>
      <c r="M129" s="144" t="s">
        <v>1</v>
      </c>
      <c r="N129" s="145" t="s">
        <v>52</v>
      </c>
      <c r="P129" s="146">
        <f>O129*H129</f>
        <v>0</v>
      </c>
      <c r="Q129" s="146">
        <v>0</v>
      </c>
      <c r="R129" s="146">
        <f>Q129*H129</f>
        <v>0</v>
      </c>
      <c r="S129" s="146">
        <v>0</v>
      </c>
      <c r="T129" s="147">
        <f>S129*H129</f>
        <v>0</v>
      </c>
      <c r="AR129" s="148" t="s">
        <v>190</v>
      </c>
      <c r="AT129" s="148" t="s">
        <v>185</v>
      </c>
      <c r="AU129" s="148" t="s">
        <v>96</v>
      </c>
      <c r="AY129" s="17" t="s">
        <v>183</v>
      </c>
      <c r="BE129" s="149">
        <f>IF(N129="základní",J129,0)</f>
        <v>0</v>
      </c>
      <c r="BF129" s="149">
        <f>IF(N129="snížená",J129,0)</f>
        <v>0</v>
      </c>
      <c r="BG129" s="149">
        <f>IF(N129="zákl. přenesená",J129,0)</f>
        <v>0</v>
      </c>
      <c r="BH129" s="149">
        <f>IF(N129="sníž. přenesená",J129,0)</f>
        <v>0</v>
      </c>
      <c r="BI129" s="149">
        <f>IF(N129="nulová",J129,0)</f>
        <v>0</v>
      </c>
      <c r="BJ129" s="17" t="s">
        <v>94</v>
      </c>
      <c r="BK129" s="149">
        <f>ROUND(I129*H129,2)</f>
        <v>0</v>
      </c>
      <c r="BL129" s="17" t="s">
        <v>190</v>
      </c>
      <c r="BM129" s="148" t="s">
        <v>1709</v>
      </c>
    </row>
    <row r="130" spans="2:65" s="12" customFormat="1" ht="11.25">
      <c r="B130" s="150"/>
      <c r="D130" s="151" t="s">
        <v>192</v>
      </c>
      <c r="E130" s="152" t="s">
        <v>1</v>
      </c>
      <c r="F130" s="153" t="s">
        <v>1710</v>
      </c>
      <c r="H130" s="154">
        <v>11.506</v>
      </c>
      <c r="I130" s="155"/>
      <c r="L130" s="150"/>
      <c r="M130" s="156"/>
      <c r="T130" s="157"/>
      <c r="AT130" s="152" t="s">
        <v>192</v>
      </c>
      <c r="AU130" s="152" t="s">
        <v>96</v>
      </c>
      <c r="AV130" s="12" t="s">
        <v>96</v>
      </c>
      <c r="AW130" s="12" t="s">
        <v>42</v>
      </c>
      <c r="AX130" s="12" t="s">
        <v>87</v>
      </c>
      <c r="AY130" s="152" t="s">
        <v>183</v>
      </c>
    </row>
    <row r="131" spans="2:65" s="12" customFormat="1" ht="22.5">
      <c r="B131" s="150"/>
      <c r="D131" s="151" t="s">
        <v>192</v>
      </c>
      <c r="E131" s="152" t="s">
        <v>1</v>
      </c>
      <c r="F131" s="153" t="s">
        <v>1711</v>
      </c>
      <c r="H131" s="154">
        <v>4.6029999999999998</v>
      </c>
      <c r="I131" s="155"/>
      <c r="L131" s="150"/>
      <c r="M131" s="156"/>
      <c r="T131" s="157"/>
      <c r="AT131" s="152" t="s">
        <v>192</v>
      </c>
      <c r="AU131" s="152" t="s">
        <v>96</v>
      </c>
      <c r="AV131" s="12" t="s">
        <v>96</v>
      </c>
      <c r="AW131" s="12" t="s">
        <v>42</v>
      </c>
      <c r="AX131" s="12" t="s">
        <v>87</v>
      </c>
      <c r="AY131" s="152" t="s">
        <v>183</v>
      </c>
    </row>
    <row r="132" spans="2:65" s="14" customFormat="1" ht="11.25">
      <c r="B132" s="164"/>
      <c r="D132" s="151" t="s">
        <v>192</v>
      </c>
      <c r="E132" s="165" t="s">
        <v>1</v>
      </c>
      <c r="F132" s="166" t="s">
        <v>202</v>
      </c>
      <c r="H132" s="167">
        <v>16.109000000000002</v>
      </c>
      <c r="I132" s="168"/>
      <c r="L132" s="164"/>
      <c r="M132" s="169"/>
      <c r="T132" s="170"/>
      <c r="AT132" s="165" t="s">
        <v>192</v>
      </c>
      <c r="AU132" s="165" t="s">
        <v>96</v>
      </c>
      <c r="AV132" s="14" t="s">
        <v>203</v>
      </c>
      <c r="AW132" s="14" t="s">
        <v>42</v>
      </c>
      <c r="AX132" s="14" t="s">
        <v>94</v>
      </c>
      <c r="AY132" s="165" t="s">
        <v>183</v>
      </c>
    </row>
    <row r="133" spans="2:65" s="1" customFormat="1" ht="21.75" customHeight="1">
      <c r="B133" s="33"/>
      <c r="C133" s="137" t="s">
        <v>203</v>
      </c>
      <c r="D133" s="137" t="s">
        <v>185</v>
      </c>
      <c r="E133" s="138" t="s">
        <v>687</v>
      </c>
      <c r="F133" s="139" t="s">
        <v>688</v>
      </c>
      <c r="G133" s="140" t="s">
        <v>514</v>
      </c>
      <c r="H133" s="141">
        <v>9.2050000000000001</v>
      </c>
      <c r="I133" s="142"/>
      <c r="J133" s="143">
        <f>ROUND(I133*H133,2)</f>
        <v>0</v>
      </c>
      <c r="K133" s="139" t="s">
        <v>189</v>
      </c>
      <c r="L133" s="33"/>
      <c r="M133" s="144" t="s">
        <v>1</v>
      </c>
      <c r="N133" s="145" t="s">
        <v>52</v>
      </c>
      <c r="P133" s="146">
        <f>O133*H133</f>
        <v>0</v>
      </c>
      <c r="Q133" s="146">
        <v>0</v>
      </c>
      <c r="R133" s="146">
        <f>Q133*H133</f>
        <v>0</v>
      </c>
      <c r="S133" s="146">
        <v>0</v>
      </c>
      <c r="T133" s="147">
        <f>S133*H133</f>
        <v>0</v>
      </c>
      <c r="AR133" s="148" t="s">
        <v>190</v>
      </c>
      <c r="AT133" s="148" t="s">
        <v>185</v>
      </c>
      <c r="AU133" s="148" t="s">
        <v>96</v>
      </c>
      <c r="AY133" s="17" t="s">
        <v>183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94</v>
      </c>
      <c r="BK133" s="149">
        <f>ROUND(I133*H133,2)</f>
        <v>0</v>
      </c>
      <c r="BL133" s="17" t="s">
        <v>190</v>
      </c>
      <c r="BM133" s="148" t="s">
        <v>1712</v>
      </c>
    </row>
    <row r="134" spans="2:65" s="12" customFormat="1" ht="11.25">
      <c r="B134" s="150"/>
      <c r="D134" s="151" t="s">
        <v>192</v>
      </c>
      <c r="E134" s="152" t="s">
        <v>1</v>
      </c>
      <c r="F134" s="153" t="s">
        <v>1713</v>
      </c>
      <c r="H134" s="154">
        <v>6.5750000000000002</v>
      </c>
      <c r="I134" s="155"/>
      <c r="L134" s="150"/>
      <c r="M134" s="156"/>
      <c r="T134" s="157"/>
      <c r="AT134" s="152" t="s">
        <v>192</v>
      </c>
      <c r="AU134" s="152" t="s">
        <v>96</v>
      </c>
      <c r="AV134" s="12" t="s">
        <v>96</v>
      </c>
      <c r="AW134" s="12" t="s">
        <v>42</v>
      </c>
      <c r="AX134" s="12" t="s">
        <v>87</v>
      </c>
      <c r="AY134" s="152" t="s">
        <v>183</v>
      </c>
    </row>
    <row r="135" spans="2:65" s="12" customFormat="1" ht="11.25">
      <c r="B135" s="150"/>
      <c r="D135" s="151" t="s">
        <v>192</v>
      </c>
      <c r="E135" s="152" t="s">
        <v>1</v>
      </c>
      <c r="F135" s="153" t="s">
        <v>1714</v>
      </c>
      <c r="H135" s="154">
        <v>2.63</v>
      </c>
      <c r="I135" s="155"/>
      <c r="L135" s="150"/>
      <c r="M135" s="156"/>
      <c r="T135" s="157"/>
      <c r="AT135" s="152" t="s">
        <v>192</v>
      </c>
      <c r="AU135" s="152" t="s">
        <v>96</v>
      </c>
      <c r="AV135" s="12" t="s">
        <v>96</v>
      </c>
      <c r="AW135" s="12" t="s">
        <v>42</v>
      </c>
      <c r="AX135" s="12" t="s">
        <v>87</v>
      </c>
      <c r="AY135" s="152" t="s">
        <v>183</v>
      </c>
    </row>
    <row r="136" spans="2:65" s="14" customFormat="1" ht="11.25">
      <c r="B136" s="164"/>
      <c r="D136" s="151" t="s">
        <v>192</v>
      </c>
      <c r="E136" s="165" t="s">
        <v>1697</v>
      </c>
      <c r="F136" s="166" t="s">
        <v>202</v>
      </c>
      <c r="H136" s="167">
        <v>9.2050000000000001</v>
      </c>
      <c r="I136" s="168"/>
      <c r="L136" s="164"/>
      <c r="M136" s="169"/>
      <c r="T136" s="170"/>
      <c r="AT136" s="165" t="s">
        <v>192</v>
      </c>
      <c r="AU136" s="165" t="s">
        <v>96</v>
      </c>
      <c r="AV136" s="14" t="s">
        <v>203</v>
      </c>
      <c r="AW136" s="14" t="s">
        <v>42</v>
      </c>
      <c r="AX136" s="14" t="s">
        <v>94</v>
      </c>
      <c r="AY136" s="165" t="s">
        <v>183</v>
      </c>
    </row>
    <row r="137" spans="2:65" s="1" customFormat="1" ht="24.2" customHeight="1">
      <c r="B137" s="33"/>
      <c r="C137" s="137" t="s">
        <v>190</v>
      </c>
      <c r="D137" s="137" t="s">
        <v>185</v>
      </c>
      <c r="E137" s="138" t="s">
        <v>697</v>
      </c>
      <c r="F137" s="139" t="s">
        <v>698</v>
      </c>
      <c r="G137" s="140" t="s">
        <v>514</v>
      </c>
      <c r="H137" s="141">
        <v>46.024999999999999</v>
      </c>
      <c r="I137" s="142"/>
      <c r="J137" s="143">
        <f>ROUND(I137*H137,2)</f>
        <v>0</v>
      </c>
      <c r="K137" s="139" t="s">
        <v>189</v>
      </c>
      <c r="L137" s="33"/>
      <c r="M137" s="144" t="s">
        <v>1</v>
      </c>
      <c r="N137" s="145" t="s">
        <v>52</v>
      </c>
      <c r="P137" s="146">
        <f>O137*H137</f>
        <v>0</v>
      </c>
      <c r="Q137" s="146">
        <v>0</v>
      </c>
      <c r="R137" s="146">
        <f>Q137*H137</f>
        <v>0</v>
      </c>
      <c r="S137" s="146">
        <v>0</v>
      </c>
      <c r="T137" s="147">
        <f>S137*H137</f>
        <v>0</v>
      </c>
      <c r="AR137" s="148" t="s">
        <v>190</v>
      </c>
      <c r="AT137" s="148" t="s">
        <v>185</v>
      </c>
      <c r="AU137" s="148" t="s">
        <v>96</v>
      </c>
      <c r="AY137" s="17" t="s">
        <v>183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94</v>
      </c>
      <c r="BK137" s="149">
        <f>ROUND(I137*H137,2)</f>
        <v>0</v>
      </c>
      <c r="BL137" s="17" t="s">
        <v>190</v>
      </c>
      <c r="BM137" s="148" t="s">
        <v>1715</v>
      </c>
    </row>
    <row r="138" spans="2:65" s="13" customFormat="1" ht="11.25">
      <c r="B138" s="158"/>
      <c r="D138" s="151" t="s">
        <v>192</v>
      </c>
      <c r="E138" s="159" t="s">
        <v>1</v>
      </c>
      <c r="F138" s="160" t="s">
        <v>1716</v>
      </c>
      <c r="H138" s="159" t="s">
        <v>1</v>
      </c>
      <c r="I138" s="161"/>
      <c r="L138" s="158"/>
      <c r="M138" s="162"/>
      <c r="T138" s="163"/>
      <c r="AT138" s="159" t="s">
        <v>192</v>
      </c>
      <c r="AU138" s="159" t="s">
        <v>96</v>
      </c>
      <c r="AV138" s="13" t="s">
        <v>94</v>
      </c>
      <c r="AW138" s="13" t="s">
        <v>42</v>
      </c>
      <c r="AX138" s="13" t="s">
        <v>87</v>
      </c>
      <c r="AY138" s="159" t="s">
        <v>183</v>
      </c>
    </row>
    <row r="139" spans="2:65" s="13" customFormat="1" ht="11.25">
      <c r="B139" s="158"/>
      <c r="D139" s="151" t="s">
        <v>192</v>
      </c>
      <c r="E139" s="159" t="s">
        <v>1</v>
      </c>
      <c r="F139" s="160" t="s">
        <v>1717</v>
      </c>
      <c r="H139" s="159" t="s">
        <v>1</v>
      </c>
      <c r="I139" s="161"/>
      <c r="L139" s="158"/>
      <c r="M139" s="162"/>
      <c r="T139" s="163"/>
      <c r="AT139" s="159" t="s">
        <v>192</v>
      </c>
      <c r="AU139" s="159" t="s">
        <v>96</v>
      </c>
      <c r="AV139" s="13" t="s">
        <v>94</v>
      </c>
      <c r="AW139" s="13" t="s">
        <v>42</v>
      </c>
      <c r="AX139" s="13" t="s">
        <v>87</v>
      </c>
      <c r="AY139" s="159" t="s">
        <v>183</v>
      </c>
    </row>
    <row r="140" spans="2:65" s="12" customFormat="1" ht="11.25">
      <c r="B140" s="150"/>
      <c r="D140" s="151" t="s">
        <v>192</v>
      </c>
      <c r="E140" s="152" t="s">
        <v>1</v>
      </c>
      <c r="F140" s="153" t="s">
        <v>1718</v>
      </c>
      <c r="H140" s="154">
        <v>46.024999999999999</v>
      </c>
      <c r="I140" s="155"/>
      <c r="L140" s="150"/>
      <c r="M140" s="156"/>
      <c r="T140" s="157"/>
      <c r="AT140" s="152" t="s">
        <v>192</v>
      </c>
      <c r="AU140" s="152" t="s">
        <v>96</v>
      </c>
      <c r="AV140" s="12" t="s">
        <v>96</v>
      </c>
      <c r="AW140" s="12" t="s">
        <v>42</v>
      </c>
      <c r="AX140" s="12" t="s">
        <v>87</v>
      </c>
      <c r="AY140" s="152" t="s">
        <v>183</v>
      </c>
    </row>
    <row r="141" spans="2:65" s="15" customFormat="1" ht="11.25">
      <c r="B141" s="190"/>
      <c r="D141" s="151" t="s">
        <v>192</v>
      </c>
      <c r="E141" s="191" t="s">
        <v>1</v>
      </c>
      <c r="F141" s="192" t="s">
        <v>636</v>
      </c>
      <c r="H141" s="193">
        <v>46.024999999999999</v>
      </c>
      <c r="I141" s="194"/>
      <c r="L141" s="190"/>
      <c r="M141" s="195"/>
      <c r="T141" s="196"/>
      <c r="AT141" s="191" t="s">
        <v>192</v>
      </c>
      <c r="AU141" s="191" t="s">
        <v>96</v>
      </c>
      <c r="AV141" s="15" t="s">
        <v>190</v>
      </c>
      <c r="AW141" s="15" t="s">
        <v>42</v>
      </c>
      <c r="AX141" s="15" t="s">
        <v>94</v>
      </c>
      <c r="AY141" s="191" t="s">
        <v>183</v>
      </c>
    </row>
    <row r="142" spans="2:65" s="1" customFormat="1" ht="16.5" customHeight="1">
      <c r="B142" s="33"/>
      <c r="C142" s="137" t="s">
        <v>216</v>
      </c>
      <c r="D142" s="137" t="s">
        <v>185</v>
      </c>
      <c r="E142" s="138" t="s">
        <v>723</v>
      </c>
      <c r="F142" s="139" t="s">
        <v>724</v>
      </c>
      <c r="G142" s="140" t="s">
        <v>514</v>
      </c>
      <c r="H142" s="141">
        <v>9.2050000000000001</v>
      </c>
      <c r="I142" s="142"/>
      <c r="J142" s="143">
        <f>ROUND(I142*H142,2)</f>
        <v>0</v>
      </c>
      <c r="K142" s="139" t="s">
        <v>189</v>
      </c>
      <c r="L142" s="33"/>
      <c r="M142" s="144" t="s">
        <v>1</v>
      </c>
      <c r="N142" s="145" t="s">
        <v>52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190</v>
      </c>
      <c r="AT142" s="148" t="s">
        <v>185</v>
      </c>
      <c r="AU142" s="148" t="s">
        <v>96</v>
      </c>
      <c r="AY142" s="17" t="s">
        <v>183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94</v>
      </c>
      <c r="BK142" s="149">
        <f>ROUND(I142*H142,2)</f>
        <v>0</v>
      </c>
      <c r="BL142" s="17" t="s">
        <v>190</v>
      </c>
      <c r="BM142" s="148" t="s">
        <v>1719</v>
      </c>
    </row>
    <row r="143" spans="2:65" s="12" customFormat="1" ht="11.25">
      <c r="B143" s="150"/>
      <c r="D143" s="151" t="s">
        <v>192</v>
      </c>
      <c r="E143" s="152" t="s">
        <v>1</v>
      </c>
      <c r="F143" s="153" t="s">
        <v>1713</v>
      </c>
      <c r="H143" s="154">
        <v>6.5750000000000002</v>
      </c>
      <c r="I143" s="155"/>
      <c r="L143" s="150"/>
      <c r="M143" s="156"/>
      <c r="T143" s="157"/>
      <c r="AT143" s="152" t="s">
        <v>192</v>
      </c>
      <c r="AU143" s="152" t="s">
        <v>96</v>
      </c>
      <c r="AV143" s="12" t="s">
        <v>96</v>
      </c>
      <c r="AW143" s="12" t="s">
        <v>42</v>
      </c>
      <c r="AX143" s="12" t="s">
        <v>87</v>
      </c>
      <c r="AY143" s="152" t="s">
        <v>183</v>
      </c>
    </row>
    <row r="144" spans="2:65" s="12" customFormat="1" ht="11.25">
      <c r="B144" s="150"/>
      <c r="D144" s="151" t="s">
        <v>192</v>
      </c>
      <c r="E144" s="152" t="s">
        <v>1</v>
      </c>
      <c r="F144" s="153" t="s">
        <v>1714</v>
      </c>
      <c r="H144" s="154">
        <v>2.63</v>
      </c>
      <c r="I144" s="155"/>
      <c r="L144" s="150"/>
      <c r="M144" s="156"/>
      <c r="T144" s="157"/>
      <c r="AT144" s="152" t="s">
        <v>192</v>
      </c>
      <c r="AU144" s="152" t="s">
        <v>96</v>
      </c>
      <c r="AV144" s="12" t="s">
        <v>96</v>
      </c>
      <c r="AW144" s="12" t="s">
        <v>42</v>
      </c>
      <c r="AX144" s="12" t="s">
        <v>87</v>
      </c>
      <c r="AY144" s="152" t="s">
        <v>183</v>
      </c>
    </row>
    <row r="145" spans="2:65" s="14" customFormat="1" ht="11.25">
      <c r="B145" s="164"/>
      <c r="D145" s="151" t="s">
        <v>192</v>
      </c>
      <c r="E145" s="165" t="s">
        <v>1</v>
      </c>
      <c r="F145" s="166" t="s">
        <v>202</v>
      </c>
      <c r="H145" s="167">
        <v>9.2050000000000001</v>
      </c>
      <c r="I145" s="168"/>
      <c r="L145" s="164"/>
      <c r="M145" s="169"/>
      <c r="T145" s="170"/>
      <c r="AT145" s="165" t="s">
        <v>192</v>
      </c>
      <c r="AU145" s="165" t="s">
        <v>96</v>
      </c>
      <c r="AV145" s="14" t="s">
        <v>203</v>
      </c>
      <c r="AW145" s="14" t="s">
        <v>42</v>
      </c>
      <c r="AX145" s="14" t="s">
        <v>94</v>
      </c>
      <c r="AY145" s="165" t="s">
        <v>183</v>
      </c>
    </row>
    <row r="146" spans="2:65" s="1" customFormat="1" ht="16.5" customHeight="1">
      <c r="B146" s="33"/>
      <c r="C146" s="137" t="s">
        <v>222</v>
      </c>
      <c r="D146" s="137" t="s">
        <v>185</v>
      </c>
      <c r="E146" s="138" t="s">
        <v>1720</v>
      </c>
      <c r="F146" s="139" t="s">
        <v>1721</v>
      </c>
      <c r="G146" s="140" t="s">
        <v>188</v>
      </c>
      <c r="H146" s="141">
        <v>26.3</v>
      </c>
      <c r="I146" s="142"/>
      <c r="J146" s="143">
        <f>ROUND(I146*H146,2)</f>
        <v>0</v>
      </c>
      <c r="K146" s="139" t="s">
        <v>189</v>
      </c>
      <c r="L146" s="33"/>
      <c r="M146" s="144" t="s">
        <v>1</v>
      </c>
      <c r="N146" s="145" t="s">
        <v>52</v>
      </c>
      <c r="P146" s="146">
        <f>O146*H146</f>
        <v>0</v>
      </c>
      <c r="Q146" s="146">
        <v>0</v>
      </c>
      <c r="R146" s="146">
        <f>Q146*H146</f>
        <v>0</v>
      </c>
      <c r="S146" s="146">
        <v>0</v>
      </c>
      <c r="T146" s="147">
        <f>S146*H146</f>
        <v>0</v>
      </c>
      <c r="AR146" s="148" t="s">
        <v>190</v>
      </c>
      <c r="AT146" s="148" t="s">
        <v>185</v>
      </c>
      <c r="AU146" s="148" t="s">
        <v>96</v>
      </c>
      <c r="AY146" s="17" t="s">
        <v>183</v>
      </c>
      <c r="BE146" s="149">
        <f>IF(N146="základní",J146,0)</f>
        <v>0</v>
      </c>
      <c r="BF146" s="149">
        <f>IF(N146="snížená",J146,0)</f>
        <v>0</v>
      </c>
      <c r="BG146" s="149">
        <f>IF(N146="zákl. přenesená",J146,0)</f>
        <v>0</v>
      </c>
      <c r="BH146" s="149">
        <f>IF(N146="sníž. přenesená",J146,0)</f>
        <v>0</v>
      </c>
      <c r="BI146" s="149">
        <f>IF(N146="nulová",J146,0)</f>
        <v>0</v>
      </c>
      <c r="BJ146" s="17" t="s">
        <v>94</v>
      </c>
      <c r="BK146" s="149">
        <f>ROUND(I146*H146,2)</f>
        <v>0</v>
      </c>
      <c r="BL146" s="17" t="s">
        <v>190</v>
      </c>
      <c r="BM146" s="148" t="s">
        <v>1722</v>
      </c>
    </row>
    <row r="147" spans="2:65" s="12" customFormat="1" ht="11.25">
      <c r="B147" s="150"/>
      <c r="D147" s="151" t="s">
        <v>192</v>
      </c>
      <c r="E147" s="152" t="s">
        <v>1</v>
      </c>
      <c r="F147" s="153" t="s">
        <v>1723</v>
      </c>
      <c r="H147" s="154">
        <v>26.3</v>
      </c>
      <c r="I147" s="155"/>
      <c r="L147" s="150"/>
      <c r="M147" s="156"/>
      <c r="T147" s="157"/>
      <c r="AT147" s="152" t="s">
        <v>192</v>
      </c>
      <c r="AU147" s="152" t="s">
        <v>96</v>
      </c>
      <c r="AV147" s="12" t="s">
        <v>96</v>
      </c>
      <c r="AW147" s="12" t="s">
        <v>42</v>
      </c>
      <c r="AX147" s="12" t="s">
        <v>94</v>
      </c>
      <c r="AY147" s="152" t="s">
        <v>183</v>
      </c>
    </row>
    <row r="148" spans="2:65" s="1" customFormat="1" ht="21.75" customHeight="1">
      <c r="B148" s="33"/>
      <c r="C148" s="137" t="s">
        <v>227</v>
      </c>
      <c r="D148" s="137" t="s">
        <v>185</v>
      </c>
      <c r="E148" s="138" t="s">
        <v>1724</v>
      </c>
      <c r="F148" s="139" t="s">
        <v>1725</v>
      </c>
      <c r="G148" s="140" t="s">
        <v>188</v>
      </c>
      <c r="H148" s="141">
        <v>26.3</v>
      </c>
      <c r="I148" s="142"/>
      <c r="J148" s="143">
        <f>ROUND(I148*H148,2)</f>
        <v>0</v>
      </c>
      <c r="K148" s="139" t="s">
        <v>189</v>
      </c>
      <c r="L148" s="33"/>
      <c r="M148" s="144" t="s">
        <v>1</v>
      </c>
      <c r="N148" s="145" t="s">
        <v>52</v>
      </c>
      <c r="P148" s="146">
        <f>O148*H148</f>
        <v>0</v>
      </c>
      <c r="Q148" s="146">
        <v>0</v>
      </c>
      <c r="R148" s="146">
        <f>Q148*H148</f>
        <v>0</v>
      </c>
      <c r="S148" s="146">
        <v>0</v>
      </c>
      <c r="T148" s="147">
        <f>S148*H148</f>
        <v>0</v>
      </c>
      <c r="AR148" s="148" t="s">
        <v>190</v>
      </c>
      <c r="AT148" s="148" t="s">
        <v>185</v>
      </c>
      <c r="AU148" s="148" t="s">
        <v>96</v>
      </c>
      <c r="AY148" s="17" t="s">
        <v>183</v>
      </c>
      <c r="BE148" s="149">
        <f>IF(N148="základní",J148,0)</f>
        <v>0</v>
      </c>
      <c r="BF148" s="149">
        <f>IF(N148="snížená",J148,0)</f>
        <v>0</v>
      </c>
      <c r="BG148" s="149">
        <f>IF(N148="zákl. přenesená",J148,0)</f>
        <v>0</v>
      </c>
      <c r="BH148" s="149">
        <f>IF(N148="sníž. přenesená",J148,0)</f>
        <v>0</v>
      </c>
      <c r="BI148" s="149">
        <f>IF(N148="nulová",J148,0)</f>
        <v>0</v>
      </c>
      <c r="BJ148" s="17" t="s">
        <v>94</v>
      </c>
      <c r="BK148" s="149">
        <f>ROUND(I148*H148,2)</f>
        <v>0</v>
      </c>
      <c r="BL148" s="17" t="s">
        <v>190</v>
      </c>
      <c r="BM148" s="148" t="s">
        <v>1726</v>
      </c>
    </row>
    <row r="149" spans="2:65" s="12" customFormat="1" ht="11.25">
      <c r="B149" s="150"/>
      <c r="D149" s="151" t="s">
        <v>192</v>
      </c>
      <c r="E149" s="152" t="s">
        <v>1</v>
      </c>
      <c r="F149" s="153" t="s">
        <v>1723</v>
      </c>
      <c r="H149" s="154">
        <v>26.3</v>
      </c>
      <c r="I149" s="155"/>
      <c r="L149" s="150"/>
      <c r="M149" s="156"/>
      <c r="T149" s="157"/>
      <c r="AT149" s="152" t="s">
        <v>192</v>
      </c>
      <c r="AU149" s="152" t="s">
        <v>96</v>
      </c>
      <c r="AV149" s="12" t="s">
        <v>96</v>
      </c>
      <c r="AW149" s="12" t="s">
        <v>42</v>
      </c>
      <c r="AX149" s="12" t="s">
        <v>94</v>
      </c>
      <c r="AY149" s="152" t="s">
        <v>183</v>
      </c>
    </row>
    <row r="150" spans="2:65" s="1" customFormat="1" ht="21.75" customHeight="1">
      <c r="B150" s="33"/>
      <c r="C150" s="176" t="s">
        <v>235</v>
      </c>
      <c r="D150" s="176" t="s">
        <v>511</v>
      </c>
      <c r="E150" s="177" t="s">
        <v>1727</v>
      </c>
      <c r="F150" s="178" t="s">
        <v>1728</v>
      </c>
      <c r="G150" s="179" t="s">
        <v>514</v>
      </c>
      <c r="H150" s="180">
        <v>9.4809999999999999</v>
      </c>
      <c r="I150" s="181"/>
      <c r="J150" s="182">
        <f>ROUND(I150*H150,2)</f>
        <v>0</v>
      </c>
      <c r="K150" s="178" t="s">
        <v>230</v>
      </c>
      <c r="L150" s="183"/>
      <c r="M150" s="184" t="s">
        <v>1</v>
      </c>
      <c r="N150" s="185" t="s">
        <v>52</v>
      </c>
      <c r="P150" s="146">
        <f>O150*H150</f>
        <v>0</v>
      </c>
      <c r="Q150" s="146">
        <v>0</v>
      </c>
      <c r="R150" s="146">
        <f>Q150*H150</f>
        <v>0</v>
      </c>
      <c r="S150" s="146">
        <v>0</v>
      </c>
      <c r="T150" s="147">
        <f>S150*H150</f>
        <v>0</v>
      </c>
      <c r="AR150" s="148" t="s">
        <v>235</v>
      </c>
      <c r="AT150" s="148" t="s">
        <v>511</v>
      </c>
      <c r="AU150" s="148" t="s">
        <v>96</v>
      </c>
      <c r="AY150" s="17" t="s">
        <v>183</v>
      </c>
      <c r="BE150" s="149">
        <f>IF(N150="základní",J150,0)</f>
        <v>0</v>
      </c>
      <c r="BF150" s="149">
        <f>IF(N150="snížená",J150,0)</f>
        <v>0</v>
      </c>
      <c r="BG150" s="149">
        <f>IF(N150="zákl. přenesená",J150,0)</f>
        <v>0</v>
      </c>
      <c r="BH150" s="149">
        <f>IF(N150="sníž. přenesená",J150,0)</f>
        <v>0</v>
      </c>
      <c r="BI150" s="149">
        <f>IF(N150="nulová",J150,0)</f>
        <v>0</v>
      </c>
      <c r="BJ150" s="17" t="s">
        <v>94</v>
      </c>
      <c r="BK150" s="149">
        <f>ROUND(I150*H150,2)</f>
        <v>0</v>
      </c>
      <c r="BL150" s="17" t="s">
        <v>190</v>
      </c>
      <c r="BM150" s="148" t="s">
        <v>1729</v>
      </c>
    </row>
    <row r="151" spans="2:65" s="12" customFormat="1" ht="11.25">
      <c r="B151" s="150"/>
      <c r="D151" s="151" t="s">
        <v>192</v>
      </c>
      <c r="E151" s="152" t="s">
        <v>1</v>
      </c>
      <c r="F151" s="153" t="s">
        <v>1730</v>
      </c>
      <c r="H151" s="154">
        <v>9.4809999999999999</v>
      </c>
      <c r="I151" s="155"/>
      <c r="L151" s="150"/>
      <c r="M151" s="156"/>
      <c r="T151" s="157"/>
      <c r="AT151" s="152" t="s">
        <v>192</v>
      </c>
      <c r="AU151" s="152" t="s">
        <v>96</v>
      </c>
      <c r="AV151" s="12" t="s">
        <v>96</v>
      </c>
      <c r="AW151" s="12" t="s">
        <v>42</v>
      </c>
      <c r="AX151" s="12" t="s">
        <v>94</v>
      </c>
      <c r="AY151" s="152" t="s">
        <v>183</v>
      </c>
    </row>
    <row r="152" spans="2:65" s="13" customFormat="1" ht="11.25">
      <c r="B152" s="158"/>
      <c r="D152" s="151" t="s">
        <v>192</v>
      </c>
      <c r="E152" s="159" t="s">
        <v>1</v>
      </c>
      <c r="F152" s="160" t="s">
        <v>1731</v>
      </c>
      <c r="H152" s="159" t="s">
        <v>1</v>
      </c>
      <c r="I152" s="161"/>
      <c r="L152" s="158"/>
      <c r="M152" s="162"/>
      <c r="T152" s="163"/>
      <c r="AT152" s="159" t="s">
        <v>192</v>
      </c>
      <c r="AU152" s="159" t="s">
        <v>96</v>
      </c>
      <c r="AV152" s="13" t="s">
        <v>94</v>
      </c>
      <c r="AW152" s="13" t="s">
        <v>42</v>
      </c>
      <c r="AX152" s="13" t="s">
        <v>87</v>
      </c>
      <c r="AY152" s="159" t="s">
        <v>183</v>
      </c>
    </row>
    <row r="153" spans="2:65" s="1" customFormat="1" ht="16.5" customHeight="1">
      <c r="B153" s="33"/>
      <c r="C153" s="137" t="s">
        <v>242</v>
      </c>
      <c r="D153" s="137" t="s">
        <v>185</v>
      </c>
      <c r="E153" s="138" t="s">
        <v>1732</v>
      </c>
      <c r="F153" s="139" t="s">
        <v>1733</v>
      </c>
      <c r="G153" s="140" t="s">
        <v>188</v>
      </c>
      <c r="H153" s="141">
        <v>26.3</v>
      </c>
      <c r="I153" s="142"/>
      <c r="J153" s="143">
        <f>ROUND(I153*H153,2)</f>
        <v>0</v>
      </c>
      <c r="K153" s="139" t="s">
        <v>189</v>
      </c>
      <c r="L153" s="33"/>
      <c r="M153" s="144" t="s">
        <v>1</v>
      </c>
      <c r="N153" s="145" t="s">
        <v>52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190</v>
      </c>
      <c r="AT153" s="148" t="s">
        <v>185</v>
      </c>
      <c r="AU153" s="148" t="s">
        <v>96</v>
      </c>
      <c r="AY153" s="17" t="s">
        <v>183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94</v>
      </c>
      <c r="BK153" s="149">
        <f>ROUND(I153*H153,2)</f>
        <v>0</v>
      </c>
      <c r="BL153" s="17" t="s">
        <v>190</v>
      </c>
      <c r="BM153" s="148" t="s">
        <v>1734</v>
      </c>
    </row>
    <row r="154" spans="2:65" s="13" customFormat="1" ht="11.25">
      <c r="B154" s="158"/>
      <c r="D154" s="151" t="s">
        <v>192</v>
      </c>
      <c r="E154" s="159" t="s">
        <v>1</v>
      </c>
      <c r="F154" s="160" t="s">
        <v>1735</v>
      </c>
      <c r="H154" s="159" t="s">
        <v>1</v>
      </c>
      <c r="I154" s="161"/>
      <c r="L154" s="158"/>
      <c r="M154" s="162"/>
      <c r="T154" s="163"/>
      <c r="AT154" s="159" t="s">
        <v>192</v>
      </c>
      <c r="AU154" s="159" t="s">
        <v>96</v>
      </c>
      <c r="AV154" s="13" t="s">
        <v>94</v>
      </c>
      <c r="AW154" s="13" t="s">
        <v>42</v>
      </c>
      <c r="AX154" s="13" t="s">
        <v>87</v>
      </c>
      <c r="AY154" s="159" t="s">
        <v>183</v>
      </c>
    </row>
    <row r="155" spans="2:65" s="12" customFormat="1" ht="11.25">
      <c r="B155" s="150"/>
      <c r="D155" s="151" t="s">
        <v>192</v>
      </c>
      <c r="E155" s="152" t="s">
        <v>1</v>
      </c>
      <c r="F155" s="153" t="s">
        <v>1736</v>
      </c>
      <c r="H155" s="154">
        <v>26.3</v>
      </c>
      <c r="I155" s="155"/>
      <c r="L155" s="150"/>
      <c r="M155" s="156"/>
      <c r="T155" s="157"/>
      <c r="AT155" s="152" t="s">
        <v>192</v>
      </c>
      <c r="AU155" s="152" t="s">
        <v>96</v>
      </c>
      <c r="AV155" s="12" t="s">
        <v>96</v>
      </c>
      <c r="AW155" s="12" t="s">
        <v>42</v>
      </c>
      <c r="AX155" s="12" t="s">
        <v>94</v>
      </c>
      <c r="AY155" s="152" t="s">
        <v>183</v>
      </c>
    </row>
    <row r="156" spans="2:65" s="1" customFormat="1" ht="16.5" customHeight="1">
      <c r="B156" s="33"/>
      <c r="C156" s="137" t="s">
        <v>248</v>
      </c>
      <c r="D156" s="137" t="s">
        <v>185</v>
      </c>
      <c r="E156" s="138" t="s">
        <v>1737</v>
      </c>
      <c r="F156" s="139" t="s">
        <v>1738</v>
      </c>
      <c r="G156" s="140" t="s">
        <v>188</v>
      </c>
      <c r="H156" s="141">
        <v>26.3</v>
      </c>
      <c r="I156" s="142"/>
      <c r="J156" s="143">
        <f>ROUND(I156*H156,2)</f>
        <v>0</v>
      </c>
      <c r="K156" s="139" t="s">
        <v>189</v>
      </c>
      <c r="L156" s="33"/>
      <c r="M156" s="144" t="s">
        <v>1</v>
      </c>
      <c r="N156" s="145" t="s">
        <v>52</v>
      </c>
      <c r="P156" s="146">
        <f>O156*H156</f>
        <v>0</v>
      </c>
      <c r="Q156" s="146">
        <v>0</v>
      </c>
      <c r="R156" s="146">
        <f>Q156*H156</f>
        <v>0</v>
      </c>
      <c r="S156" s="146">
        <v>0</v>
      </c>
      <c r="T156" s="147">
        <f>S156*H156</f>
        <v>0</v>
      </c>
      <c r="AR156" s="148" t="s">
        <v>190</v>
      </c>
      <c r="AT156" s="148" t="s">
        <v>185</v>
      </c>
      <c r="AU156" s="148" t="s">
        <v>96</v>
      </c>
      <c r="AY156" s="17" t="s">
        <v>183</v>
      </c>
      <c r="BE156" s="149">
        <f>IF(N156="základní",J156,0)</f>
        <v>0</v>
      </c>
      <c r="BF156" s="149">
        <f>IF(N156="snížená",J156,0)</f>
        <v>0</v>
      </c>
      <c r="BG156" s="149">
        <f>IF(N156="zákl. přenesená",J156,0)</f>
        <v>0</v>
      </c>
      <c r="BH156" s="149">
        <f>IF(N156="sníž. přenesená",J156,0)</f>
        <v>0</v>
      </c>
      <c r="BI156" s="149">
        <f>IF(N156="nulová",J156,0)</f>
        <v>0</v>
      </c>
      <c r="BJ156" s="17" t="s">
        <v>94</v>
      </c>
      <c r="BK156" s="149">
        <f>ROUND(I156*H156,2)</f>
        <v>0</v>
      </c>
      <c r="BL156" s="17" t="s">
        <v>190</v>
      </c>
      <c r="BM156" s="148" t="s">
        <v>1739</v>
      </c>
    </row>
    <row r="157" spans="2:65" s="13" customFormat="1" ht="11.25">
      <c r="B157" s="158"/>
      <c r="D157" s="151" t="s">
        <v>192</v>
      </c>
      <c r="E157" s="159" t="s">
        <v>1</v>
      </c>
      <c r="F157" s="160" t="s">
        <v>1735</v>
      </c>
      <c r="H157" s="159" t="s">
        <v>1</v>
      </c>
      <c r="I157" s="161"/>
      <c r="L157" s="158"/>
      <c r="M157" s="162"/>
      <c r="T157" s="163"/>
      <c r="AT157" s="159" t="s">
        <v>192</v>
      </c>
      <c r="AU157" s="159" t="s">
        <v>96</v>
      </c>
      <c r="AV157" s="13" t="s">
        <v>94</v>
      </c>
      <c r="AW157" s="13" t="s">
        <v>42</v>
      </c>
      <c r="AX157" s="13" t="s">
        <v>87</v>
      </c>
      <c r="AY157" s="159" t="s">
        <v>183</v>
      </c>
    </row>
    <row r="158" spans="2:65" s="12" customFormat="1" ht="11.25">
      <c r="B158" s="150"/>
      <c r="D158" s="151" t="s">
        <v>192</v>
      </c>
      <c r="E158" s="152" t="s">
        <v>1</v>
      </c>
      <c r="F158" s="153" t="s">
        <v>1740</v>
      </c>
      <c r="H158" s="154">
        <v>26.3</v>
      </c>
      <c r="I158" s="155"/>
      <c r="L158" s="150"/>
      <c r="M158" s="156"/>
      <c r="T158" s="157"/>
      <c r="AT158" s="152" t="s">
        <v>192</v>
      </c>
      <c r="AU158" s="152" t="s">
        <v>96</v>
      </c>
      <c r="AV158" s="12" t="s">
        <v>96</v>
      </c>
      <c r="AW158" s="12" t="s">
        <v>42</v>
      </c>
      <c r="AX158" s="12" t="s">
        <v>94</v>
      </c>
      <c r="AY158" s="152" t="s">
        <v>183</v>
      </c>
    </row>
    <row r="159" spans="2:65" s="1" customFormat="1" ht="21.75" customHeight="1">
      <c r="B159" s="33"/>
      <c r="C159" s="137" t="s">
        <v>255</v>
      </c>
      <c r="D159" s="137" t="s">
        <v>185</v>
      </c>
      <c r="E159" s="138" t="s">
        <v>1741</v>
      </c>
      <c r="F159" s="139" t="s">
        <v>1742</v>
      </c>
      <c r="G159" s="140" t="s">
        <v>206</v>
      </c>
      <c r="H159" s="141">
        <v>184</v>
      </c>
      <c r="I159" s="142"/>
      <c r="J159" s="143">
        <f>ROUND(I159*H159,2)</f>
        <v>0</v>
      </c>
      <c r="K159" s="139" t="s">
        <v>189</v>
      </c>
      <c r="L159" s="33"/>
      <c r="M159" s="144" t="s">
        <v>1</v>
      </c>
      <c r="N159" s="145" t="s">
        <v>52</v>
      </c>
      <c r="P159" s="146">
        <f>O159*H159</f>
        <v>0</v>
      </c>
      <c r="Q159" s="146">
        <v>0</v>
      </c>
      <c r="R159" s="146">
        <f>Q159*H159</f>
        <v>0</v>
      </c>
      <c r="S159" s="146">
        <v>0</v>
      </c>
      <c r="T159" s="147">
        <f>S159*H159</f>
        <v>0</v>
      </c>
      <c r="AR159" s="148" t="s">
        <v>190</v>
      </c>
      <c r="AT159" s="148" t="s">
        <v>185</v>
      </c>
      <c r="AU159" s="148" t="s">
        <v>96</v>
      </c>
      <c r="AY159" s="17" t="s">
        <v>183</v>
      </c>
      <c r="BE159" s="149">
        <f>IF(N159="základní",J159,0)</f>
        <v>0</v>
      </c>
      <c r="BF159" s="149">
        <f>IF(N159="snížená",J159,0)</f>
        <v>0</v>
      </c>
      <c r="BG159" s="149">
        <f>IF(N159="zákl. přenesená",J159,0)</f>
        <v>0</v>
      </c>
      <c r="BH159" s="149">
        <f>IF(N159="sníž. přenesená",J159,0)</f>
        <v>0</v>
      </c>
      <c r="BI159" s="149">
        <f>IF(N159="nulová",J159,0)</f>
        <v>0</v>
      </c>
      <c r="BJ159" s="17" t="s">
        <v>94</v>
      </c>
      <c r="BK159" s="149">
        <f>ROUND(I159*H159,2)</f>
        <v>0</v>
      </c>
      <c r="BL159" s="17" t="s">
        <v>190</v>
      </c>
      <c r="BM159" s="148" t="s">
        <v>1743</v>
      </c>
    </row>
    <row r="160" spans="2:65" s="12" customFormat="1" ht="11.25">
      <c r="B160" s="150"/>
      <c r="D160" s="151" t="s">
        <v>192</v>
      </c>
      <c r="E160" s="152" t="s">
        <v>1</v>
      </c>
      <c r="F160" s="153" t="s">
        <v>1744</v>
      </c>
      <c r="H160" s="154">
        <v>184</v>
      </c>
      <c r="I160" s="155"/>
      <c r="L160" s="150"/>
      <c r="M160" s="156"/>
      <c r="T160" s="157"/>
      <c r="AT160" s="152" t="s">
        <v>192</v>
      </c>
      <c r="AU160" s="152" t="s">
        <v>96</v>
      </c>
      <c r="AV160" s="12" t="s">
        <v>96</v>
      </c>
      <c r="AW160" s="12" t="s">
        <v>42</v>
      </c>
      <c r="AX160" s="12" t="s">
        <v>94</v>
      </c>
      <c r="AY160" s="152" t="s">
        <v>183</v>
      </c>
    </row>
    <row r="161" spans="2:65" s="1" customFormat="1" ht="16.5" customHeight="1">
      <c r="B161" s="33"/>
      <c r="C161" s="137" t="s">
        <v>267</v>
      </c>
      <c r="D161" s="137" t="s">
        <v>185</v>
      </c>
      <c r="E161" s="138" t="s">
        <v>1745</v>
      </c>
      <c r="F161" s="139" t="s">
        <v>1746</v>
      </c>
      <c r="G161" s="140" t="s">
        <v>206</v>
      </c>
      <c r="H161" s="141">
        <v>184</v>
      </c>
      <c r="I161" s="142"/>
      <c r="J161" s="143">
        <f>ROUND(I161*H161,2)</f>
        <v>0</v>
      </c>
      <c r="K161" s="139" t="s">
        <v>189</v>
      </c>
      <c r="L161" s="33"/>
      <c r="M161" s="144" t="s">
        <v>1</v>
      </c>
      <c r="N161" s="145" t="s">
        <v>52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190</v>
      </c>
      <c r="AT161" s="148" t="s">
        <v>185</v>
      </c>
      <c r="AU161" s="148" t="s">
        <v>96</v>
      </c>
      <c r="AY161" s="17" t="s">
        <v>183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94</v>
      </c>
      <c r="BK161" s="149">
        <f>ROUND(I161*H161,2)</f>
        <v>0</v>
      </c>
      <c r="BL161" s="17" t="s">
        <v>190</v>
      </c>
      <c r="BM161" s="148" t="s">
        <v>1747</v>
      </c>
    </row>
    <row r="162" spans="2:65" s="12" customFormat="1" ht="11.25">
      <c r="B162" s="150"/>
      <c r="D162" s="151" t="s">
        <v>192</v>
      </c>
      <c r="E162" s="152" t="s">
        <v>1</v>
      </c>
      <c r="F162" s="153" t="s">
        <v>1744</v>
      </c>
      <c r="H162" s="154">
        <v>184</v>
      </c>
      <c r="I162" s="155"/>
      <c r="L162" s="150"/>
      <c r="M162" s="156"/>
      <c r="T162" s="157"/>
      <c r="AT162" s="152" t="s">
        <v>192</v>
      </c>
      <c r="AU162" s="152" t="s">
        <v>96</v>
      </c>
      <c r="AV162" s="12" t="s">
        <v>96</v>
      </c>
      <c r="AW162" s="12" t="s">
        <v>42</v>
      </c>
      <c r="AX162" s="12" t="s">
        <v>94</v>
      </c>
      <c r="AY162" s="152" t="s">
        <v>183</v>
      </c>
    </row>
    <row r="163" spans="2:65" s="1" customFormat="1" ht="21.75" customHeight="1">
      <c r="B163" s="33"/>
      <c r="C163" s="176" t="s">
        <v>275</v>
      </c>
      <c r="D163" s="176" t="s">
        <v>511</v>
      </c>
      <c r="E163" s="177" t="s">
        <v>1748</v>
      </c>
      <c r="F163" s="178" t="s">
        <v>1749</v>
      </c>
      <c r="G163" s="179" t="s">
        <v>206</v>
      </c>
      <c r="H163" s="180">
        <v>184</v>
      </c>
      <c r="I163" s="181"/>
      <c r="J163" s="182">
        <f>ROUND(I163*H163,2)</f>
        <v>0</v>
      </c>
      <c r="K163" s="178" t="s">
        <v>230</v>
      </c>
      <c r="L163" s="183"/>
      <c r="M163" s="184" t="s">
        <v>1</v>
      </c>
      <c r="N163" s="185" t="s">
        <v>52</v>
      </c>
      <c r="P163" s="146">
        <f>O163*H163</f>
        <v>0</v>
      </c>
      <c r="Q163" s="146">
        <v>0.02</v>
      </c>
      <c r="R163" s="146">
        <f>Q163*H163</f>
        <v>3.68</v>
      </c>
      <c r="S163" s="146">
        <v>0</v>
      </c>
      <c r="T163" s="147">
        <f>S163*H163</f>
        <v>0</v>
      </c>
      <c r="AR163" s="148" t="s">
        <v>235</v>
      </c>
      <c r="AT163" s="148" t="s">
        <v>511</v>
      </c>
      <c r="AU163" s="148" t="s">
        <v>96</v>
      </c>
      <c r="AY163" s="17" t="s">
        <v>183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94</v>
      </c>
      <c r="BK163" s="149">
        <f>ROUND(I163*H163,2)</f>
        <v>0</v>
      </c>
      <c r="BL163" s="17" t="s">
        <v>190</v>
      </c>
      <c r="BM163" s="148" t="s">
        <v>1750</v>
      </c>
    </row>
    <row r="164" spans="2:65" s="12" customFormat="1" ht="11.25">
      <c r="B164" s="150"/>
      <c r="D164" s="151" t="s">
        <v>192</v>
      </c>
      <c r="E164" s="152" t="s">
        <v>1</v>
      </c>
      <c r="F164" s="153" t="s">
        <v>1751</v>
      </c>
      <c r="H164" s="154">
        <v>184</v>
      </c>
      <c r="I164" s="155"/>
      <c r="L164" s="150"/>
      <c r="M164" s="156"/>
      <c r="T164" s="157"/>
      <c r="AT164" s="152" t="s">
        <v>192</v>
      </c>
      <c r="AU164" s="152" t="s">
        <v>96</v>
      </c>
      <c r="AV164" s="12" t="s">
        <v>96</v>
      </c>
      <c r="AW164" s="12" t="s">
        <v>42</v>
      </c>
      <c r="AX164" s="12" t="s">
        <v>94</v>
      </c>
      <c r="AY164" s="152" t="s">
        <v>183</v>
      </c>
    </row>
    <row r="165" spans="2:65" s="1" customFormat="1" ht="16.5" customHeight="1">
      <c r="B165" s="33"/>
      <c r="C165" s="137" t="s">
        <v>281</v>
      </c>
      <c r="D165" s="137" t="s">
        <v>185</v>
      </c>
      <c r="E165" s="138" t="s">
        <v>1752</v>
      </c>
      <c r="F165" s="139" t="s">
        <v>1753</v>
      </c>
      <c r="G165" s="140" t="s">
        <v>206</v>
      </c>
      <c r="H165" s="141">
        <v>184</v>
      </c>
      <c r="I165" s="142"/>
      <c r="J165" s="143">
        <f>ROUND(I165*H165,2)</f>
        <v>0</v>
      </c>
      <c r="K165" s="139" t="s">
        <v>189</v>
      </c>
      <c r="L165" s="33"/>
      <c r="M165" s="144" t="s">
        <v>1</v>
      </c>
      <c r="N165" s="145" t="s">
        <v>52</v>
      </c>
      <c r="P165" s="146">
        <f>O165*H165</f>
        <v>0</v>
      </c>
      <c r="Q165" s="146">
        <v>5.0000000000000002E-5</v>
      </c>
      <c r="R165" s="146">
        <f>Q165*H165</f>
        <v>9.1999999999999998E-3</v>
      </c>
      <c r="S165" s="146">
        <v>0</v>
      </c>
      <c r="T165" s="147">
        <f>S165*H165</f>
        <v>0</v>
      </c>
      <c r="AR165" s="148" t="s">
        <v>190</v>
      </c>
      <c r="AT165" s="148" t="s">
        <v>185</v>
      </c>
      <c r="AU165" s="148" t="s">
        <v>96</v>
      </c>
      <c r="AY165" s="17" t="s">
        <v>183</v>
      </c>
      <c r="BE165" s="149">
        <f>IF(N165="základní",J165,0)</f>
        <v>0</v>
      </c>
      <c r="BF165" s="149">
        <f>IF(N165="snížená",J165,0)</f>
        <v>0</v>
      </c>
      <c r="BG165" s="149">
        <f>IF(N165="zákl. přenesená",J165,0)</f>
        <v>0</v>
      </c>
      <c r="BH165" s="149">
        <f>IF(N165="sníž. přenesená",J165,0)</f>
        <v>0</v>
      </c>
      <c r="BI165" s="149">
        <f>IF(N165="nulová",J165,0)</f>
        <v>0</v>
      </c>
      <c r="BJ165" s="17" t="s">
        <v>94</v>
      </c>
      <c r="BK165" s="149">
        <f>ROUND(I165*H165,2)</f>
        <v>0</v>
      </c>
      <c r="BL165" s="17" t="s">
        <v>190</v>
      </c>
      <c r="BM165" s="148" t="s">
        <v>1754</v>
      </c>
    </row>
    <row r="166" spans="2:65" s="12" customFormat="1" ht="11.25">
      <c r="B166" s="150"/>
      <c r="D166" s="151" t="s">
        <v>192</v>
      </c>
      <c r="E166" s="152" t="s">
        <v>1</v>
      </c>
      <c r="F166" s="153" t="s">
        <v>1755</v>
      </c>
      <c r="H166" s="154">
        <v>184</v>
      </c>
      <c r="I166" s="155"/>
      <c r="L166" s="150"/>
      <c r="M166" s="156"/>
      <c r="T166" s="157"/>
      <c r="AT166" s="152" t="s">
        <v>192</v>
      </c>
      <c r="AU166" s="152" t="s">
        <v>96</v>
      </c>
      <c r="AV166" s="12" t="s">
        <v>96</v>
      </c>
      <c r="AW166" s="12" t="s">
        <v>42</v>
      </c>
      <c r="AX166" s="12" t="s">
        <v>94</v>
      </c>
      <c r="AY166" s="152" t="s">
        <v>183</v>
      </c>
    </row>
    <row r="167" spans="2:65" s="1" customFormat="1" ht="16.5" customHeight="1">
      <c r="B167" s="33"/>
      <c r="C167" s="176" t="s">
        <v>8</v>
      </c>
      <c r="D167" s="176" t="s">
        <v>511</v>
      </c>
      <c r="E167" s="177" t="s">
        <v>1756</v>
      </c>
      <c r="F167" s="178" t="s">
        <v>1757</v>
      </c>
      <c r="G167" s="179" t="s">
        <v>206</v>
      </c>
      <c r="H167" s="180">
        <v>26</v>
      </c>
      <c r="I167" s="181"/>
      <c r="J167" s="182">
        <f>ROUND(I167*H167,2)</f>
        <v>0</v>
      </c>
      <c r="K167" s="178" t="s">
        <v>230</v>
      </c>
      <c r="L167" s="183"/>
      <c r="M167" s="184" t="s">
        <v>1</v>
      </c>
      <c r="N167" s="185" t="s">
        <v>52</v>
      </c>
      <c r="P167" s="146">
        <f>O167*H167</f>
        <v>0</v>
      </c>
      <c r="Q167" s="146">
        <v>0</v>
      </c>
      <c r="R167" s="146">
        <f>Q167*H167</f>
        <v>0</v>
      </c>
      <c r="S167" s="146">
        <v>0</v>
      </c>
      <c r="T167" s="147">
        <f>S167*H167</f>
        <v>0</v>
      </c>
      <c r="AR167" s="148" t="s">
        <v>235</v>
      </c>
      <c r="AT167" s="148" t="s">
        <v>511</v>
      </c>
      <c r="AU167" s="148" t="s">
        <v>96</v>
      </c>
      <c r="AY167" s="17" t="s">
        <v>183</v>
      </c>
      <c r="BE167" s="149">
        <f>IF(N167="základní",J167,0)</f>
        <v>0</v>
      </c>
      <c r="BF167" s="149">
        <f>IF(N167="snížená",J167,0)</f>
        <v>0</v>
      </c>
      <c r="BG167" s="149">
        <f>IF(N167="zákl. přenesená",J167,0)</f>
        <v>0</v>
      </c>
      <c r="BH167" s="149">
        <f>IF(N167="sníž. přenesená",J167,0)</f>
        <v>0</v>
      </c>
      <c r="BI167" s="149">
        <f>IF(N167="nulová",J167,0)</f>
        <v>0</v>
      </c>
      <c r="BJ167" s="17" t="s">
        <v>94</v>
      </c>
      <c r="BK167" s="149">
        <f>ROUND(I167*H167,2)</f>
        <v>0</v>
      </c>
      <c r="BL167" s="17" t="s">
        <v>190</v>
      </c>
      <c r="BM167" s="148" t="s">
        <v>1758</v>
      </c>
    </row>
    <row r="168" spans="2:65" s="12" customFormat="1" ht="11.25">
      <c r="B168" s="150"/>
      <c r="D168" s="151" t="s">
        <v>192</v>
      </c>
      <c r="E168" s="152" t="s">
        <v>1</v>
      </c>
      <c r="F168" s="153" t="s">
        <v>1759</v>
      </c>
      <c r="H168" s="154">
        <v>26</v>
      </c>
      <c r="I168" s="155"/>
      <c r="L168" s="150"/>
      <c r="M168" s="156"/>
      <c r="T168" s="157"/>
      <c r="AT168" s="152" t="s">
        <v>192</v>
      </c>
      <c r="AU168" s="152" t="s">
        <v>96</v>
      </c>
      <c r="AV168" s="12" t="s">
        <v>96</v>
      </c>
      <c r="AW168" s="12" t="s">
        <v>42</v>
      </c>
      <c r="AX168" s="12" t="s">
        <v>94</v>
      </c>
      <c r="AY168" s="152" t="s">
        <v>183</v>
      </c>
    </row>
    <row r="169" spans="2:65" s="1" customFormat="1" ht="16.5" customHeight="1">
      <c r="B169" s="33"/>
      <c r="C169" s="176" t="s">
        <v>290</v>
      </c>
      <c r="D169" s="176" t="s">
        <v>511</v>
      </c>
      <c r="E169" s="177" t="s">
        <v>1760</v>
      </c>
      <c r="F169" s="178" t="s">
        <v>1761</v>
      </c>
      <c r="G169" s="179" t="s">
        <v>206</v>
      </c>
      <c r="H169" s="180">
        <v>27</v>
      </c>
      <c r="I169" s="181"/>
      <c r="J169" s="182">
        <f>ROUND(I169*H169,2)</f>
        <v>0</v>
      </c>
      <c r="K169" s="178" t="s">
        <v>230</v>
      </c>
      <c r="L169" s="183"/>
      <c r="M169" s="184" t="s">
        <v>1</v>
      </c>
      <c r="N169" s="185" t="s">
        <v>52</v>
      </c>
      <c r="P169" s="146">
        <f>O169*H169</f>
        <v>0</v>
      </c>
      <c r="Q169" s="146">
        <v>0</v>
      </c>
      <c r="R169" s="146">
        <f>Q169*H169</f>
        <v>0</v>
      </c>
      <c r="S169" s="146">
        <v>0</v>
      </c>
      <c r="T169" s="147">
        <f>S169*H169</f>
        <v>0</v>
      </c>
      <c r="AR169" s="148" t="s">
        <v>235</v>
      </c>
      <c r="AT169" s="148" t="s">
        <v>511</v>
      </c>
      <c r="AU169" s="148" t="s">
        <v>96</v>
      </c>
      <c r="AY169" s="17" t="s">
        <v>183</v>
      </c>
      <c r="BE169" s="149">
        <f>IF(N169="základní",J169,0)</f>
        <v>0</v>
      </c>
      <c r="BF169" s="149">
        <f>IF(N169="snížená",J169,0)</f>
        <v>0</v>
      </c>
      <c r="BG169" s="149">
        <f>IF(N169="zákl. přenesená",J169,0)</f>
        <v>0</v>
      </c>
      <c r="BH169" s="149">
        <f>IF(N169="sníž. přenesená",J169,0)</f>
        <v>0</v>
      </c>
      <c r="BI169" s="149">
        <f>IF(N169="nulová",J169,0)</f>
        <v>0</v>
      </c>
      <c r="BJ169" s="17" t="s">
        <v>94</v>
      </c>
      <c r="BK169" s="149">
        <f>ROUND(I169*H169,2)</f>
        <v>0</v>
      </c>
      <c r="BL169" s="17" t="s">
        <v>190</v>
      </c>
      <c r="BM169" s="148" t="s">
        <v>1762</v>
      </c>
    </row>
    <row r="170" spans="2:65" s="12" customFormat="1" ht="11.25">
      <c r="B170" s="150"/>
      <c r="D170" s="151" t="s">
        <v>192</v>
      </c>
      <c r="E170" s="152" t="s">
        <v>1</v>
      </c>
      <c r="F170" s="153" t="s">
        <v>1763</v>
      </c>
      <c r="H170" s="154">
        <v>27</v>
      </c>
      <c r="I170" s="155"/>
      <c r="L170" s="150"/>
      <c r="M170" s="156"/>
      <c r="T170" s="157"/>
      <c r="AT170" s="152" t="s">
        <v>192</v>
      </c>
      <c r="AU170" s="152" t="s">
        <v>96</v>
      </c>
      <c r="AV170" s="12" t="s">
        <v>96</v>
      </c>
      <c r="AW170" s="12" t="s">
        <v>42</v>
      </c>
      <c r="AX170" s="12" t="s">
        <v>94</v>
      </c>
      <c r="AY170" s="152" t="s">
        <v>183</v>
      </c>
    </row>
    <row r="171" spans="2:65" s="1" customFormat="1" ht="16.5" customHeight="1">
      <c r="B171" s="33"/>
      <c r="C171" s="137" t="s">
        <v>294</v>
      </c>
      <c r="D171" s="137" t="s">
        <v>185</v>
      </c>
      <c r="E171" s="138" t="s">
        <v>548</v>
      </c>
      <c r="F171" s="139" t="s">
        <v>549</v>
      </c>
      <c r="G171" s="140" t="s">
        <v>188</v>
      </c>
      <c r="H171" s="141">
        <v>26.3</v>
      </c>
      <c r="I171" s="142"/>
      <c r="J171" s="143">
        <f>ROUND(I171*H171,2)</f>
        <v>0</v>
      </c>
      <c r="K171" s="139" t="s">
        <v>189</v>
      </c>
      <c r="L171" s="33"/>
      <c r="M171" s="144" t="s">
        <v>1</v>
      </c>
      <c r="N171" s="145" t="s">
        <v>52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190</v>
      </c>
      <c r="AT171" s="148" t="s">
        <v>185</v>
      </c>
      <c r="AU171" s="148" t="s">
        <v>96</v>
      </c>
      <c r="AY171" s="17" t="s">
        <v>183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94</v>
      </c>
      <c r="BK171" s="149">
        <f>ROUND(I171*H171,2)</f>
        <v>0</v>
      </c>
      <c r="BL171" s="17" t="s">
        <v>190</v>
      </c>
      <c r="BM171" s="148" t="s">
        <v>1764</v>
      </c>
    </row>
    <row r="172" spans="2:65" s="12" customFormat="1" ht="11.25">
      <c r="B172" s="150"/>
      <c r="D172" s="151" t="s">
        <v>192</v>
      </c>
      <c r="E172" s="152" t="s">
        <v>1</v>
      </c>
      <c r="F172" s="153" t="s">
        <v>1765</v>
      </c>
      <c r="H172" s="154">
        <v>26.3</v>
      </c>
      <c r="I172" s="155"/>
      <c r="L172" s="150"/>
      <c r="M172" s="156"/>
      <c r="T172" s="157"/>
      <c r="AT172" s="152" t="s">
        <v>192</v>
      </c>
      <c r="AU172" s="152" t="s">
        <v>96</v>
      </c>
      <c r="AV172" s="12" t="s">
        <v>96</v>
      </c>
      <c r="AW172" s="12" t="s">
        <v>42</v>
      </c>
      <c r="AX172" s="12" t="s">
        <v>94</v>
      </c>
      <c r="AY172" s="152" t="s">
        <v>183</v>
      </c>
    </row>
    <row r="173" spans="2:65" s="1" customFormat="1" ht="16.5" customHeight="1">
      <c r="B173" s="33"/>
      <c r="C173" s="176" t="s">
        <v>298</v>
      </c>
      <c r="D173" s="176" t="s">
        <v>511</v>
      </c>
      <c r="E173" s="177" t="s">
        <v>1668</v>
      </c>
      <c r="F173" s="178" t="s">
        <v>1669</v>
      </c>
      <c r="G173" s="179" t="s">
        <v>514</v>
      </c>
      <c r="H173" s="180">
        <v>2.7349999999999999</v>
      </c>
      <c r="I173" s="181"/>
      <c r="J173" s="182">
        <f>ROUND(I173*H173,2)</f>
        <v>0</v>
      </c>
      <c r="K173" s="178" t="s">
        <v>230</v>
      </c>
      <c r="L173" s="183"/>
      <c r="M173" s="184" t="s">
        <v>1</v>
      </c>
      <c r="N173" s="185" t="s">
        <v>52</v>
      </c>
      <c r="P173" s="146">
        <f>O173*H173</f>
        <v>0</v>
      </c>
      <c r="Q173" s="146">
        <v>0.2</v>
      </c>
      <c r="R173" s="146">
        <f>Q173*H173</f>
        <v>0.54700000000000004</v>
      </c>
      <c r="S173" s="146">
        <v>0</v>
      </c>
      <c r="T173" s="147">
        <f>S173*H173</f>
        <v>0</v>
      </c>
      <c r="AR173" s="148" t="s">
        <v>235</v>
      </c>
      <c r="AT173" s="148" t="s">
        <v>511</v>
      </c>
      <c r="AU173" s="148" t="s">
        <v>96</v>
      </c>
      <c r="AY173" s="17" t="s">
        <v>183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94</v>
      </c>
      <c r="BK173" s="149">
        <f>ROUND(I173*H173,2)</f>
        <v>0</v>
      </c>
      <c r="BL173" s="17" t="s">
        <v>190</v>
      </c>
      <c r="BM173" s="148" t="s">
        <v>1766</v>
      </c>
    </row>
    <row r="174" spans="2:65" s="12" customFormat="1" ht="11.25">
      <c r="B174" s="150"/>
      <c r="D174" s="151" t="s">
        <v>192</v>
      </c>
      <c r="E174" s="152" t="s">
        <v>1</v>
      </c>
      <c r="F174" s="153" t="s">
        <v>1767</v>
      </c>
      <c r="H174" s="154">
        <v>2.7349999999999999</v>
      </c>
      <c r="I174" s="155"/>
      <c r="L174" s="150"/>
      <c r="M174" s="156"/>
      <c r="T174" s="157"/>
      <c r="AT174" s="152" t="s">
        <v>192</v>
      </c>
      <c r="AU174" s="152" t="s">
        <v>96</v>
      </c>
      <c r="AV174" s="12" t="s">
        <v>96</v>
      </c>
      <c r="AW174" s="12" t="s">
        <v>42</v>
      </c>
      <c r="AX174" s="12" t="s">
        <v>94</v>
      </c>
      <c r="AY174" s="152" t="s">
        <v>183</v>
      </c>
    </row>
    <row r="175" spans="2:65" s="1" customFormat="1" ht="16.5" customHeight="1">
      <c r="B175" s="33"/>
      <c r="C175" s="137" t="s">
        <v>289</v>
      </c>
      <c r="D175" s="137" t="s">
        <v>185</v>
      </c>
      <c r="E175" s="138" t="s">
        <v>561</v>
      </c>
      <c r="F175" s="139" t="s">
        <v>562</v>
      </c>
      <c r="G175" s="140" t="s">
        <v>488</v>
      </c>
      <c r="H175" s="141">
        <v>6.0000000000000001E-3</v>
      </c>
      <c r="I175" s="142"/>
      <c r="J175" s="143">
        <f>ROUND(I175*H175,2)</f>
        <v>0</v>
      </c>
      <c r="K175" s="139" t="s">
        <v>189</v>
      </c>
      <c r="L175" s="33"/>
      <c r="M175" s="144" t="s">
        <v>1</v>
      </c>
      <c r="N175" s="145" t="s">
        <v>52</v>
      </c>
      <c r="P175" s="146">
        <f>O175*H175</f>
        <v>0</v>
      </c>
      <c r="Q175" s="146">
        <v>0</v>
      </c>
      <c r="R175" s="146">
        <f>Q175*H175</f>
        <v>0</v>
      </c>
      <c r="S175" s="146">
        <v>0</v>
      </c>
      <c r="T175" s="147">
        <f>S175*H175</f>
        <v>0</v>
      </c>
      <c r="AR175" s="148" t="s">
        <v>190</v>
      </c>
      <c r="AT175" s="148" t="s">
        <v>185</v>
      </c>
      <c r="AU175" s="148" t="s">
        <v>96</v>
      </c>
      <c r="AY175" s="17" t="s">
        <v>183</v>
      </c>
      <c r="BE175" s="149">
        <f>IF(N175="základní",J175,0)</f>
        <v>0</v>
      </c>
      <c r="BF175" s="149">
        <f>IF(N175="snížená",J175,0)</f>
        <v>0</v>
      </c>
      <c r="BG175" s="149">
        <f>IF(N175="zákl. přenesená",J175,0)</f>
        <v>0</v>
      </c>
      <c r="BH175" s="149">
        <f>IF(N175="sníž. přenesená",J175,0)</f>
        <v>0</v>
      </c>
      <c r="BI175" s="149">
        <f>IF(N175="nulová",J175,0)</f>
        <v>0</v>
      </c>
      <c r="BJ175" s="17" t="s">
        <v>94</v>
      </c>
      <c r="BK175" s="149">
        <f>ROUND(I175*H175,2)</f>
        <v>0</v>
      </c>
      <c r="BL175" s="17" t="s">
        <v>190</v>
      </c>
      <c r="BM175" s="148" t="s">
        <v>1768</v>
      </c>
    </row>
    <row r="176" spans="2:65" s="12" customFormat="1" ht="11.25">
      <c r="B176" s="150"/>
      <c r="D176" s="151" t="s">
        <v>192</v>
      </c>
      <c r="E176" s="152" t="s">
        <v>1</v>
      </c>
      <c r="F176" s="153" t="s">
        <v>1769</v>
      </c>
      <c r="H176" s="154">
        <v>6.0000000000000001E-3</v>
      </c>
      <c r="I176" s="155"/>
      <c r="L176" s="150"/>
      <c r="M176" s="156"/>
      <c r="T176" s="157"/>
      <c r="AT176" s="152" t="s">
        <v>192</v>
      </c>
      <c r="AU176" s="152" t="s">
        <v>96</v>
      </c>
      <c r="AV176" s="12" t="s">
        <v>96</v>
      </c>
      <c r="AW176" s="12" t="s">
        <v>42</v>
      </c>
      <c r="AX176" s="12" t="s">
        <v>94</v>
      </c>
      <c r="AY176" s="152" t="s">
        <v>183</v>
      </c>
    </row>
    <row r="177" spans="2:65" s="1" customFormat="1" ht="16.5" customHeight="1">
      <c r="B177" s="33"/>
      <c r="C177" s="176" t="s">
        <v>305</v>
      </c>
      <c r="D177" s="176" t="s">
        <v>511</v>
      </c>
      <c r="E177" s="177" t="s">
        <v>565</v>
      </c>
      <c r="F177" s="178" t="s">
        <v>1770</v>
      </c>
      <c r="G177" s="179" t="s">
        <v>206</v>
      </c>
      <c r="H177" s="180">
        <v>568.55999999999995</v>
      </c>
      <c r="I177" s="181"/>
      <c r="J177" s="182">
        <f>ROUND(I177*H177,2)</f>
        <v>0</v>
      </c>
      <c r="K177" s="178" t="s">
        <v>230</v>
      </c>
      <c r="L177" s="183"/>
      <c r="M177" s="184" t="s">
        <v>1</v>
      </c>
      <c r="N177" s="185" t="s">
        <v>52</v>
      </c>
      <c r="P177" s="146">
        <f>O177*H177</f>
        <v>0</v>
      </c>
      <c r="Q177" s="146">
        <v>0</v>
      </c>
      <c r="R177" s="146">
        <f>Q177*H177</f>
        <v>0</v>
      </c>
      <c r="S177" s="146">
        <v>0</v>
      </c>
      <c r="T177" s="147">
        <f>S177*H177</f>
        <v>0</v>
      </c>
      <c r="AR177" s="148" t="s">
        <v>235</v>
      </c>
      <c r="AT177" s="148" t="s">
        <v>511</v>
      </c>
      <c r="AU177" s="148" t="s">
        <v>96</v>
      </c>
      <c r="AY177" s="17" t="s">
        <v>183</v>
      </c>
      <c r="BE177" s="149">
        <f>IF(N177="základní",J177,0)</f>
        <v>0</v>
      </c>
      <c r="BF177" s="149">
        <f>IF(N177="snížená",J177,0)</f>
        <v>0</v>
      </c>
      <c r="BG177" s="149">
        <f>IF(N177="zákl. přenesená",J177,0)</f>
        <v>0</v>
      </c>
      <c r="BH177" s="149">
        <f>IF(N177="sníž. přenesená",J177,0)</f>
        <v>0</v>
      </c>
      <c r="BI177" s="149">
        <f>IF(N177="nulová",J177,0)</f>
        <v>0</v>
      </c>
      <c r="BJ177" s="17" t="s">
        <v>94</v>
      </c>
      <c r="BK177" s="149">
        <f>ROUND(I177*H177,2)</f>
        <v>0</v>
      </c>
      <c r="BL177" s="17" t="s">
        <v>190</v>
      </c>
      <c r="BM177" s="148" t="s">
        <v>1771</v>
      </c>
    </row>
    <row r="178" spans="2:65" s="12" customFormat="1" ht="11.25">
      <c r="B178" s="150"/>
      <c r="D178" s="151" t="s">
        <v>192</v>
      </c>
      <c r="E178" s="152" t="s">
        <v>1</v>
      </c>
      <c r="F178" s="153" t="s">
        <v>1772</v>
      </c>
      <c r="H178" s="154">
        <v>568.55999999999995</v>
      </c>
      <c r="I178" s="155"/>
      <c r="L178" s="150"/>
      <c r="M178" s="156"/>
      <c r="T178" s="157"/>
      <c r="AT178" s="152" t="s">
        <v>192</v>
      </c>
      <c r="AU178" s="152" t="s">
        <v>96</v>
      </c>
      <c r="AV178" s="12" t="s">
        <v>96</v>
      </c>
      <c r="AW178" s="12" t="s">
        <v>42</v>
      </c>
      <c r="AX178" s="12" t="s">
        <v>94</v>
      </c>
      <c r="AY178" s="152" t="s">
        <v>183</v>
      </c>
    </row>
    <row r="179" spans="2:65" s="1" customFormat="1" ht="16.5" customHeight="1">
      <c r="B179" s="33"/>
      <c r="C179" s="137" t="s">
        <v>7</v>
      </c>
      <c r="D179" s="137" t="s">
        <v>185</v>
      </c>
      <c r="E179" s="138" t="s">
        <v>569</v>
      </c>
      <c r="F179" s="139" t="s">
        <v>570</v>
      </c>
      <c r="G179" s="140" t="s">
        <v>514</v>
      </c>
      <c r="H179" s="141">
        <v>5.52</v>
      </c>
      <c r="I179" s="142"/>
      <c r="J179" s="143">
        <f>ROUND(I179*H179,2)</f>
        <v>0</v>
      </c>
      <c r="K179" s="139" t="s">
        <v>189</v>
      </c>
      <c r="L179" s="33"/>
      <c r="M179" s="144" t="s">
        <v>1</v>
      </c>
      <c r="N179" s="145" t="s">
        <v>52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48" t="s">
        <v>190</v>
      </c>
      <c r="AT179" s="148" t="s">
        <v>185</v>
      </c>
      <c r="AU179" s="148" t="s">
        <v>96</v>
      </c>
      <c r="AY179" s="17" t="s">
        <v>183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94</v>
      </c>
      <c r="BK179" s="149">
        <f>ROUND(I179*H179,2)</f>
        <v>0</v>
      </c>
      <c r="BL179" s="17" t="s">
        <v>190</v>
      </c>
      <c r="BM179" s="148" t="s">
        <v>1773</v>
      </c>
    </row>
    <row r="180" spans="2:65" s="12" customFormat="1" ht="11.25">
      <c r="B180" s="150"/>
      <c r="D180" s="151" t="s">
        <v>192</v>
      </c>
      <c r="E180" s="152" t="s">
        <v>1</v>
      </c>
      <c r="F180" s="153" t="s">
        <v>1774</v>
      </c>
      <c r="H180" s="154">
        <v>5.52</v>
      </c>
      <c r="I180" s="155"/>
      <c r="L180" s="150"/>
      <c r="M180" s="156"/>
      <c r="T180" s="157"/>
      <c r="AT180" s="152" t="s">
        <v>192</v>
      </c>
      <c r="AU180" s="152" t="s">
        <v>96</v>
      </c>
      <c r="AV180" s="12" t="s">
        <v>96</v>
      </c>
      <c r="AW180" s="12" t="s">
        <v>42</v>
      </c>
      <c r="AX180" s="12" t="s">
        <v>94</v>
      </c>
      <c r="AY180" s="152" t="s">
        <v>183</v>
      </c>
    </row>
    <row r="181" spans="2:65" s="1" customFormat="1" ht="16.5" customHeight="1">
      <c r="B181" s="33"/>
      <c r="C181" s="137" t="s">
        <v>312</v>
      </c>
      <c r="D181" s="137" t="s">
        <v>185</v>
      </c>
      <c r="E181" s="138" t="s">
        <v>574</v>
      </c>
      <c r="F181" s="139" t="s">
        <v>575</v>
      </c>
      <c r="G181" s="140" t="s">
        <v>514</v>
      </c>
      <c r="H181" s="141">
        <v>5.52</v>
      </c>
      <c r="I181" s="142"/>
      <c r="J181" s="143">
        <f>ROUND(I181*H181,2)</f>
        <v>0</v>
      </c>
      <c r="K181" s="139" t="s">
        <v>189</v>
      </c>
      <c r="L181" s="33"/>
      <c r="M181" s="144" t="s">
        <v>1</v>
      </c>
      <c r="N181" s="145" t="s">
        <v>52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190</v>
      </c>
      <c r="AT181" s="148" t="s">
        <v>185</v>
      </c>
      <c r="AU181" s="148" t="s">
        <v>96</v>
      </c>
      <c r="AY181" s="17" t="s">
        <v>183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94</v>
      </c>
      <c r="BK181" s="149">
        <f>ROUND(I181*H181,2)</f>
        <v>0</v>
      </c>
      <c r="BL181" s="17" t="s">
        <v>190</v>
      </c>
      <c r="BM181" s="148" t="s">
        <v>1775</v>
      </c>
    </row>
    <row r="182" spans="2:65" s="12" customFormat="1" ht="11.25">
      <c r="B182" s="150"/>
      <c r="D182" s="151" t="s">
        <v>192</v>
      </c>
      <c r="E182" s="152" t="s">
        <v>1</v>
      </c>
      <c r="F182" s="153" t="s">
        <v>1774</v>
      </c>
      <c r="H182" s="154">
        <v>5.52</v>
      </c>
      <c r="I182" s="155"/>
      <c r="L182" s="150"/>
      <c r="M182" s="156"/>
      <c r="T182" s="157"/>
      <c r="AT182" s="152" t="s">
        <v>192</v>
      </c>
      <c r="AU182" s="152" t="s">
        <v>96</v>
      </c>
      <c r="AV182" s="12" t="s">
        <v>96</v>
      </c>
      <c r="AW182" s="12" t="s">
        <v>42</v>
      </c>
      <c r="AX182" s="12" t="s">
        <v>94</v>
      </c>
      <c r="AY182" s="152" t="s">
        <v>183</v>
      </c>
    </row>
    <row r="183" spans="2:65" s="1" customFormat="1" ht="16.5" customHeight="1">
      <c r="B183" s="33"/>
      <c r="C183" s="137" t="s">
        <v>316</v>
      </c>
      <c r="D183" s="137" t="s">
        <v>185</v>
      </c>
      <c r="E183" s="138" t="s">
        <v>577</v>
      </c>
      <c r="F183" s="139" t="s">
        <v>578</v>
      </c>
      <c r="G183" s="140" t="s">
        <v>514</v>
      </c>
      <c r="H183" s="141">
        <v>5.52</v>
      </c>
      <c r="I183" s="142"/>
      <c r="J183" s="143">
        <f>ROUND(I183*H183,2)</f>
        <v>0</v>
      </c>
      <c r="K183" s="139" t="s">
        <v>189</v>
      </c>
      <c r="L183" s="33"/>
      <c r="M183" s="144" t="s">
        <v>1</v>
      </c>
      <c r="N183" s="145" t="s">
        <v>52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190</v>
      </c>
      <c r="AT183" s="148" t="s">
        <v>185</v>
      </c>
      <c r="AU183" s="148" t="s">
        <v>96</v>
      </c>
      <c r="AY183" s="17" t="s">
        <v>183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94</v>
      </c>
      <c r="BK183" s="149">
        <f>ROUND(I183*H183,2)</f>
        <v>0</v>
      </c>
      <c r="BL183" s="17" t="s">
        <v>190</v>
      </c>
      <c r="BM183" s="148" t="s">
        <v>1776</v>
      </c>
    </row>
    <row r="184" spans="2:65" s="12" customFormat="1" ht="11.25">
      <c r="B184" s="150"/>
      <c r="D184" s="151" t="s">
        <v>192</v>
      </c>
      <c r="E184" s="152" t="s">
        <v>1</v>
      </c>
      <c r="F184" s="153" t="s">
        <v>1774</v>
      </c>
      <c r="H184" s="154">
        <v>5.52</v>
      </c>
      <c r="I184" s="155"/>
      <c r="L184" s="150"/>
      <c r="M184" s="156"/>
      <c r="T184" s="157"/>
      <c r="AT184" s="152" t="s">
        <v>192</v>
      </c>
      <c r="AU184" s="152" t="s">
        <v>96</v>
      </c>
      <c r="AV184" s="12" t="s">
        <v>96</v>
      </c>
      <c r="AW184" s="12" t="s">
        <v>42</v>
      </c>
      <c r="AX184" s="12" t="s">
        <v>94</v>
      </c>
      <c r="AY184" s="152" t="s">
        <v>183</v>
      </c>
    </row>
    <row r="185" spans="2:65" s="13" customFormat="1" ht="11.25">
      <c r="B185" s="158"/>
      <c r="D185" s="151" t="s">
        <v>192</v>
      </c>
      <c r="E185" s="159" t="s">
        <v>1</v>
      </c>
      <c r="F185" s="160" t="s">
        <v>1696</v>
      </c>
      <c r="H185" s="159" t="s">
        <v>1</v>
      </c>
      <c r="I185" s="161"/>
      <c r="L185" s="158"/>
      <c r="M185" s="162"/>
      <c r="T185" s="163"/>
      <c r="AT185" s="159" t="s">
        <v>192</v>
      </c>
      <c r="AU185" s="159" t="s">
        <v>96</v>
      </c>
      <c r="AV185" s="13" t="s">
        <v>94</v>
      </c>
      <c r="AW185" s="13" t="s">
        <v>42</v>
      </c>
      <c r="AX185" s="13" t="s">
        <v>87</v>
      </c>
      <c r="AY185" s="159" t="s">
        <v>183</v>
      </c>
    </row>
    <row r="186" spans="2:65" s="1" customFormat="1" ht="16.5" customHeight="1">
      <c r="B186" s="33"/>
      <c r="C186" s="137" t="s">
        <v>320</v>
      </c>
      <c r="D186" s="137" t="s">
        <v>185</v>
      </c>
      <c r="E186" s="138" t="s">
        <v>486</v>
      </c>
      <c r="F186" s="139" t="s">
        <v>487</v>
      </c>
      <c r="G186" s="140" t="s">
        <v>488</v>
      </c>
      <c r="H186" s="141">
        <v>4.2359999999999998</v>
      </c>
      <c r="I186" s="142"/>
      <c r="J186" s="143">
        <f>ROUND(I186*H186,2)</f>
        <v>0</v>
      </c>
      <c r="K186" s="139" t="s">
        <v>189</v>
      </c>
      <c r="L186" s="33"/>
      <c r="M186" s="144" t="s">
        <v>1</v>
      </c>
      <c r="N186" s="145" t="s">
        <v>52</v>
      </c>
      <c r="P186" s="146">
        <f>O186*H186</f>
        <v>0</v>
      </c>
      <c r="Q186" s="146">
        <v>0</v>
      </c>
      <c r="R186" s="146">
        <f>Q186*H186</f>
        <v>0</v>
      </c>
      <c r="S186" s="146">
        <v>0</v>
      </c>
      <c r="T186" s="147">
        <f>S186*H186</f>
        <v>0</v>
      </c>
      <c r="AR186" s="148" t="s">
        <v>190</v>
      </c>
      <c r="AT186" s="148" t="s">
        <v>185</v>
      </c>
      <c r="AU186" s="148" t="s">
        <v>96</v>
      </c>
      <c r="AY186" s="17" t="s">
        <v>183</v>
      </c>
      <c r="BE186" s="149">
        <f>IF(N186="základní",J186,0)</f>
        <v>0</v>
      </c>
      <c r="BF186" s="149">
        <f>IF(N186="snížená",J186,0)</f>
        <v>0</v>
      </c>
      <c r="BG186" s="149">
        <f>IF(N186="zákl. přenesená",J186,0)</f>
        <v>0</v>
      </c>
      <c r="BH186" s="149">
        <f>IF(N186="sníž. přenesená",J186,0)</f>
        <v>0</v>
      </c>
      <c r="BI186" s="149">
        <f>IF(N186="nulová",J186,0)</f>
        <v>0</v>
      </c>
      <c r="BJ186" s="17" t="s">
        <v>94</v>
      </c>
      <c r="BK186" s="149">
        <f>ROUND(I186*H186,2)</f>
        <v>0</v>
      </c>
      <c r="BL186" s="17" t="s">
        <v>190</v>
      </c>
      <c r="BM186" s="148" t="s">
        <v>1777</v>
      </c>
    </row>
    <row r="187" spans="2:65" s="11" customFormat="1" ht="22.9" customHeight="1">
      <c r="B187" s="125"/>
      <c r="D187" s="126" t="s">
        <v>86</v>
      </c>
      <c r="E187" s="135" t="s">
        <v>1778</v>
      </c>
      <c r="F187" s="135" t="s">
        <v>1779</v>
      </c>
      <c r="I187" s="128"/>
      <c r="J187" s="136">
        <f>BK187</f>
        <v>0</v>
      </c>
      <c r="L187" s="125"/>
      <c r="M187" s="130"/>
      <c r="P187" s="131">
        <f>SUM(P188:P207)</f>
        <v>0</v>
      </c>
      <c r="R187" s="131">
        <f>SUM(R188:R207)</f>
        <v>0</v>
      </c>
      <c r="T187" s="132">
        <f>SUM(T188:T207)</f>
        <v>0</v>
      </c>
      <c r="AR187" s="126" t="s">
        <v>94</v>
      </c>
      <c r="AT187" s="133" t="s">
        <v>86</v>
      </c>
      <c r="AU187" s="133" t="s">
        <v>94</v>
      </c>
      <c r="AY187" s="126" t="s">
        <v>183</v>
      </c>
      <c r="BK187" s="134">
        <f>SUM(BK188:BK207)</f>
        <v>0</v>
      </c>
    </row>
    <row r="188" spans="2:65" s="1" customFormat="1" ht="16.5" customHeight="1">
      <c r="B188" s="33"/>
      <c r="C188" s="137" t="s">
        <v>324</v>
      </c>
      <c r="D188" s="137" t="s">
        <v>185</v>
      </c>
      <c r="E188" s="138" t="s">
        <v>596</v>
      </c>
      <c r="F188" s="139" t="s">
        <v>597</v>
      </c>
      <c r="G188" s="140" t="s">
        <v>206</v>
      </c>
      <c r="H188" s="141">
        <v>184</v>
      </c>
      <c r="I188" s="142"/>
      <c r="J188" s="143">
        <f>ROUND(I188*H188,2)</f>
        <v>0</v>
      </c>
      <c r="K188" s="139" t="s">
        <v>189</v>
      </c>
      <c r="L188" s="33"/>
      <c r="M188" s="144" t="s">
        <v>1</v>
      </c>
      <c r="N188" s="145" t="s">
        <v>52</v>
      </c>
      <c r="P188" s="146">
        <f>O188*H188</f>
        <v>0</v>
      </c>
      <c r="Q188" s="146">
        <v>0</v>
      </c>
      <c r="R188" s="146">
        <f>Q188*H188</f>
        <v>0</v>
      </c>
      <c r="S188" s="146">
        <v>0</v>
      </c>
      <c r="T188" s="147">
        <f>S188*H188</f>
        <v>0</v>
      </c>
      <c r="AR188" s="148" t="s">
        <v>190</v>
      </c>
      <c r="AT188" s="148" t="s">
        <v>185</v>
      </c>
      <c r="AU188" s="148" t="s">
        <v>96</v>
      </c>
      <c r="AY188" s="17" t="s">
        <v>183</v>
      </c>
      <c r="BE188" s="149">
        <f>IF(N188="základní",J188,0)</f>
        <v>0</v>
      </c>
      <c r="BF188" s="149">
        <f>IF(N188="snížená",J188,0)</f>
        <v>0</v>
      </c>
      <c r="BG188" s="149">
        <f>IF(N188="zákl. přenesená",J188,0)</f>
        <v>0</v>
      </c>
      <c r="BH188" s="149">
        <f>IF(N188="sníž. přenesená",J188,0)</f>
        <v>0</v>
      </c>
      <c r="BI188" s="149">
        <f>IF(N188="nulová",J188,0)</f>
        <v>0</v>
      </c>
      <c r="BJ188" s="17" t="s">
        <v>94</v>
      </c>
      <c r="BK188" s="149">
        <f>ROUND(I188*H188,2)</f>
        <v>0</v>
      </c>
      <c r="BL188" s="17" t="s">
        <v>190</v>
      </c>
      <c r="BM188" s="148" t="s">
        <v>1780</v>
      </c>
    </row>
    <row r="189" spans="2:65" s="12" customFormat="1" ht="11.25">
      <c r="B189" s="150"/>
      <c r="D189" s="151" t="s">
        <v>192</v>
      </c>
      <c r="E189" s="152" t="s">
        <v>1</v>
      </c>
      <c r="F189" s="153" t="s">
        <v>1744</v>
      </c>
      <c r="H189" s="154">
        <v>184</v>
      </c>
      <c r="I189" s="155"/>
      <c r="L189" s="150"/>
      <c r="M189" s="156"/>
      <c r="T189" s="157"/>
      <c r="AT189" s="152" t="s">
        <v>192</v>
      </c>
      <c r="AU189" s="152" t="s">
        <v>96</v>
      </c>
      <c r="AV189" s="12" t="s">
        <v>96</v>
      </c>
      <c r="AW189" s="12" t="s">
        <v>42</v>
      </c>
      <c r="AX189" s="12" t="s">
        <v>94</v>
      </c>
      <c r="AY189" s="152" t="s">
        <v>183</v>
      </c>
    </row>
    <row r="190" spans="2:65" s="1" customFormat="1" ht="16.5" customHeight="1">
      <c r="B190" s="33"/>
      <c r="C190" s="137" t="s">
        <v>328</v>
      </c>
      <c r="D190" s="137" t="s">
        <v>185</v>
      </c>
      <c r="E190" s="138" t="s">
        <v>588</v>
      </c>
      <c r="F190" s="139" t="s">
        <v>589</v>
      </c>
      <c r="G190" s="140" t="s">
        <v>206</v>
      </c>
      <c r="H190" s="141">
        <v>368</v>
      </c>
      <c r="I190" s="142"/>
      <c r="J190" s="143">
        <f>ROUND(I190*H190,2)</f>
        <v>0</v>
      </c>
      <c r="K190" s="139" t="s">
        <v>189</v>
      </c>
      <c r="L190" s="33"/>
      <c r="M190" s="144" t="s">
        <v>1</v>
      </c>
      <c r="N190" s="145" t="s">
        <v>52</v>
      </c>
      <c r="P190" s="146">
        <f>O190*H190</f>
        <v>0</v>
      </c>
      <c r="Q190" s="146">
        <v>0</v>
      </c>
      <c r="R190" s="146">
        <f>Q190*H190</f>
        <v>0</v>
      </c>
      <c r="S190" s="146">
        <v>0</v>
      </c>
      <c r="T190" s="147">
        <f>S190*H190</f>
        <v>0</v>
      </c>
      <c r="AR190" s="148" t="s">
        <v>190</v>
      </c>
      <c r="AT190" s="148" t="s">
        <v>185</v>
      </c>
      <c r="AU190" s="148" t="s">
        <v>96</v>
      </c>
      <c r="AY190" s="17" t="s">
        <v>183</v>
      </c>
      <c r="BE190" s="149">
        <f>IF(N190="základní",J190,0)</f>
        <v>0</v>
      </c>
      <c r="BF190" s="149">
        <f>IF(N190="snížená",J190,0)</f>
        <v>0</v>
      </c>
      <c r="BG190" s="149">
        <f>IF(N190="zákl. přenesená",J190,0)</f>
        <v>0</v>
      </c>
      <c r="BH190" s="149">
        <f>IF(N190="sníž. přenesená",J190,0)</f>
        <v>0</v>
      </c>
      <c r="BI190" s="149">
        <f>IF(N190="nulová",J190,0)</f>
        <v>0</v>
      </c>
      <c r="BJ190" s="17" t="s">
        <v>94</v>
      </c>
      <c r="BK190" s="149">
        <f>ROUND(I190*H190,2)</f>
        <v>0</v>
      </c>
      <c r="BL190" s="17" t="s">
        <v>190</v>
      </c>
      <c r="BM190" s="148" t="s">
        <v>1781</v>
      </c>
    </row>
    <row r="191" spans="2:65" s="13" customFormat="1" ht="11.25">
      <c r="B191" s="158"/>
      <c r="D191" s="151" t="s">
        <v>192</v>
      </c>
      <c r="E191" s="159" t="s">
        <v>1</v>
      </c>
      <c r="F191" s="160" t="s">
        <v>1782</v>
      </c>
      <c r="H191" s="159" t="s">
        <v>1</v>
      </c>
      <c r="I191" s="161"/>
      <c r="L191" s="158"/>
      <c r="M191" s="162"/>
      <c r="T191" s="163"/>
      <c r="AT191" s="159" t="s">
        <v>192</v>
      </c>
      <c r="AU191" s="159" t="s">
        <v>96</v>
      </c>
      <c r="AV191" s="13" t="s">
        <v>94</v>
      </c>
      <c r="AW191" s="13" t="s">
        <v>42</v>
      </c>
      <c r="AX191" s="13" t="s">
        <v>87</v>
      </c>
      <c r="AY191" s="159" t="s">
        <v>183</v>
      </c>
    </row>
    <row r="192" spans="2:65" s="13" customFormat="1" ht="11.25">
      <c r="B192" s="158"/>
      <c r="D192" s="151" t="s">
        <v>192</v>
      </c>
      <c r="E192" s="159" t="s">
        <v>1</v>
      </c>
      <c r="F192" s="160" t="s">
        <v>1783</v>
      </c>
      <c r="H192" s="159" t="s">
        <v>1</v>
      </c>
      <c r="I192" s="161"/>
      <c r="L192" s="158"/>
      <c r="M192" s="162"/>
      <c r="T192" s="163"/>
      <c r="AT192" s="159" t="s">
        <v>192</v>
      </c>
      <c r="AU192" s="159" t="s">
        <v>96</v>
      </c>
      <c r="AV192" s="13" t="s">
        <v>94</v>
      </c>
      <c r="AW192" s="13" t="s">
        <v>42</v>
      </c>
      <c r="AX192" s="13" t="s">
        <v>87</v>
      </c>
      <c r="AY192" s="159" t="s">
        <v>183</v>
      </c>
    </row>
    <row r="193" spans="2:65" s="13" customFormat="1" ht="11.25">
      <c r="B193" s="158"/>
      <c r="D193" s="151" t="s">
        <v>192</v>
      </c>
      <c r="E193" s="159" t="s">
        <v>1</v>
      </c>
      <c r="F193" s="160" t="s">
        <v>1784</v>
      </c>
      <c r="H193" s="159" t="s">
        <v>1</v>
      </c>
      <c r="I193" s="161"/>
      <c r="L193" s="158"/>
      <c r="M193" s="162"/>
      <c r="T193" s="163"/>
      <c r="AT193" s="159" t="s">
        <v>192</v>
      </c>
      <c r="AU193" s="159" t="s">
        <v>96</v>
      </c>
      <c r="AV193" s="13" t="s">
        <v>94</v>
      </c>
      <c r="AW193" s="13" t="s">
        <v>42</v>
      </c>
      <c r="AX193" s="13" t="s">
        <v>87</v>
      </c>
      <c r="AY193" s="159" t="s">
        <v>183</v>
      </c>
    </row>
    <row r="194" spans="2:65" s="12" customFormat="1" ht="11.25">
      <c r="B194" s="150"/>
      <c r="D194" s="151" t="s">
        <v>192</v>
      </c>
      <c r="E194" s="152" t="s">
        <v>1</v>
      </c>
      <c r="F194" s="153" t="s">
        <v>1785</v>
      </c>
      <c r="H194" s="154">
        <v>368</v>
      </c>
      <c r="I194" s="155"/>
      <c r="L194" s="150"/>
      <c r="M194" s="156"/>
      <c r="T194" s="157"/>
      <c r="AT194" s="152" t="s">
        <v>192</v>
      </c>
      <c r="AU194" s="152" t="s">
        <v>96</v>
      </c>
      <c r="AV194" s="12" t="s">
        <v>96</v>
      </c>
      <c r="AW194" s="12" t="s">
        <v>42</v>
      </c>
      <c r="AX194" s="12" t="s">
        <v>94</v>
      </c>
      <c r="AY194" s="152" t="s">
        <v>183</v>
      </c>
    </row>
    <row r="195" spans="2:65" s="13" customFormat="1" ht="11.25">
      <c r="B195" s="158"/>
      <c r="D195" s="151" t="s">
        <v>192</v>
      </c>
      <c r="E195" s="159" t="s">
        <v>1</v>
      </c>
      <c r="F195" s="160" t="s">
        <v>1786</v>
      </c>
      <c r="H195" s="159" t="s">
        <v>1</v>
      </c>
      <c r="I195" s="161"/>
      <c r="L195" s="158"/>
      <c r="M195" s="162"/>
      <c r="T195" s="163"/>
      <c r="AT195" s="159" t="s">
        <v>192</v>
      </c>
      <c r="AU195" s="159" t="s">
        <v>96</v>
      </c>
      <c r="AV195" s="13" t="s">
        <v>94</v>
      </c>
      <c r="AW195" s="13" t="s">
        <v>42</v>
      </c>
      <c r="AX195" s="13" t="s">
        <v>87</v>
      </c>
      <c r="AY195" s="159" t="s">
        <v>183</v>
      </c>
    </row>
    <row r="196" spans="2:65" s="1" customFormat="1" ht="16.5" customHeight="1">
      <c r="B196" s="33"/>
      <c r="C196" s="137" t="s">
        <v>333</v>
      </c>
      <c r="D196" s="137" t="s">
        <v>185</v>
      </c>
      <c r="E196" s="138" t="s">
        <v>561</v>
      </c>
      <c r="F196" s="139" t="s">
        <v>562</v>
      </c>
      <c r="G196" s="140" t="s">
        <v>488</v>
      </c>
      <c r="H196" s="141">
        <v>6.0000000000000001E-3</v>
      </c>
      <c r="I196" s="142"/>
      <c r="J196" s="143">
        <f>ROUND(I196*H196,2)</f>
        <v>0</v>
      </c>
      <c r="K196" s="139" t="s">
        <v>189</v>
      </c>
      <c r="L196" s="33"/>
      <c r="M196" s="144" t="s">
        <v>1</v>
      </c>
      <c r="N196" s="145" t="s">
        <v>52</v>
      </c>
      <c r="P196" s="146">
        <f>O196*H196</f>
        <v>0</v>
      </c>
      <c r="Q196" s="146">
        <v>0</v>
      </c>
      <c r="R196" s="146">
        <f>Q196*H196</f>
        <v>0</v>
      </c>
      <c r="S196" s="146">
        <v>0</v>
      </c>
      <c r="T196" s="147">
        <f>S196*H196</f>
        <v>0</v>
      </c>
      <c r="AR196" s="148" t="s">
        <v>190</v>
      </c>
      <c r="AT196" s="148" t="s">
        <v>185</v>
      </c>
      <c r="AU196" s="148" t="s">
        <v>96</v>
      </c>
      <c r="AY196" s="17" t="s">
        <v>183</v>
      </c>
      <c r="BE196" s="149">
        <f>IF(N196="základní",J196,0)</f>
        <v>0</v>
      </c>
      <c r="BF196" s="149">
        <f>IF(N196="snížená",J196,0)</f>
        <v>0</v>
      </c>
      <c r="BG196" s="149">
        <f>IF(N196="zákl. přenesená",J196,0)</f>
        <v>0</v>
      </c>
      <c r="BH196" s="149">
        <f>IF(N196="sníž. přenesená",J196,0)</f>
        <v>0</v>
      </c>
      <c r="BI196" s="149">
        <f>IF(N196="nulová",J196,0)</f>
        <v>0</v>
      </c>
      <c r="BJ196" s="17" t="s">
        <v>94</v>
      </c>
      <c r="BK196" s="149">
        <f>ROUND(I196*H196,2)</f>
        <v>0</v>
      </c>
      <c r="BL196" s="17" t="s">
        <v>190</v>
      </c>
      <c r="BM196" s="148" t="s">
        <v>1787</v>
      </c>
    </row>
    <row r="197" spans="2:65" s="12" customFormat="1" ht="11.25">
      <c r="B197" s="150"/>
      <c r="D197" s="151" t="s">
        <v>192</v>
      </c>
      <c r="E197" s="152" t="s">
        <v>1</v>
      </c>
      <c r="F197" s="153" t="s">
        <v>1769</v>
      </c>
      <c r="H197" s="154">
        <v>6.0000000000000001E-3</v>
      </c>
      <c r="I197" s="155"/>
      <c r="L197" s="150"/>
      <c r="M197" s="156"/>
      <c r="T197" s="157"/>
      <c r="AT197" s="152" t="s">
        <v>192</v>
      </c>
      <c r="AU197" s="152" t="s">
        <v>96</v>
      </c>
      <c r="AV197" s="12" t="s">
        <v>96</v>
      </c>
      <c r="AW197" s="12" t="s">
        <v>42</v>
      </c>
      <c r="AX197" s="12" t="s">
        <v>94</v>
      </c>
      <c r="AY197" s="152" t="s">
        <v>183</v>
      </c>
    </row>
    <row r="198" spans="2:65" s="13" customFormat="1" ht="11.25">
      <c r="B198" s="158"/>
      <c r="D198" s="151" t="s">
        <v>192</v>
      </c>
      <c r="E198" s="159" t="s">
        <v>1</v>
      </c>
      <c r="F198" s="160" t="s">
        <v>1788</v>
      </c>
      <c r="H198" s="159" t="s">
        <v>1</v>
      </c>
      <c r="I198" s="161"/>
      <c r="L198" s="158"/>
      <c r="M198" s="162"/>
      <c r="T198" s="163"/>
      <c r="AT198" s="159" t="s">
        <v>192</v>
      </c>
      <c r="AU198" s="159" t="s">
        <v>96</v>
      </c>
      <c r="AV198" s="13" t="s">
        <v>94</v>
      </c>
      <c r="AW198" s="13" t="s">
        <v>42</v>
      </c>
      <c r="AX198" s="13" t="s">
        <v>87</v>
      </c>
      <c r="AY198" s="159" t="s">
        <v>183</v>
      </c>
    </row>
    <row r="199" spans="2:65" s="1" customFormat="1" ht="16.5" customHeight="1">
      <c r="B199" s="33"/>
      <c r="C199" s="176" t="s">
        <v>338</v>
      </c>
      <c r="D199" s="176" t="s">
        <v>511</v>
      </c>
      <c r="E199" s="177" t="s">
        <v>565</v>
      </c>
      <c r="F199" s="178" t="s">
        <v>1770</v>
      </c>
      <c r="G199" s="179" t="s">
        <v>206</v>
      </c>
      <c r="H199" s="180">
        <v>568.55999999999995</v>
      </c>
      <c r="I199" s="181"/>
      <c r="J199" s="182">
        <f>ROUND(I199*H199,2)</f>
        <v>0</v>
      </c>
      <c r="K199" s="178" t="s">
        <v>230</v>
      </c>
      <c r="L199" s="183"/>
      <c r="M199" s="184" t="s">
        <v>1</v>
      </c>
      <c r="N199" s="185" t="s">
        <v>52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235</v>
      </c>
      <c r="AT199" s="148" t="s">
        <v>511</v>
      </c>
      <c r="AU199" s="148" t="s">
        <v>96</v>
      </c>
      <c r="AY199" s="17" t="s">
        <v>183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94</v>
      </c>
      <c r="BK199" s="149">
        <f>ROUND(I199*H199,2)</f>
        <v>0</v>
      </c>
      <c r="BL199" s="17" t="s">
        <v>190</v>
      </c>
      <c r="BM199" s="148" t="s">
        <v>1789</v>
      </c>
    </row>
    <row r="200" spans="2:65" s="12" customFormat="1" ht="11.25">
      <c r="B200" s="150"/>
      <c r="D200" s="151" t="s">
        <v>192</v>
      </c>
      <c r="E200" s="152" t="s">
        <v>1</v>
      </c>
      <c r="F200" s="153" t="s">
        <v>1772</v>
      </c>
      <c r="H200" s="154">
        <v>568.55999999999995</v>
      </c>
      <c r="I200" s="155"/>
      <c r="L200" s="150"/>
      <c r="M200" s="156"/>
      <c r="T200" s="157"/>
      <c r="AT200" s="152" t="s">
        <v>192</v>
      </c>
      <c r="AU200" s="152" t="s">
        <v>96</v>
      </c>
      <c r="AV200" s="12" t="s">
        <v>96</v>
      </c>
      <c r="AW200" s="12" t="s">
        <v>42</v>
      </c>
      <c r="AX200" s="12" t="s">
        <v>94</v>
      </c>
      <c r="AY200" s="152" t="s">
        <v>183</v>
      </c>
    </row>
    <row r="201" spans="2:65" s="1" customFormat="1" ht="16.5" customHeight="1">
      <c r="B201" s="33"/>
      <c r="C201" s="137" t="s">
        <v>343</v>
      </c>
      <c r="D201" s="137" t="s">
        <v>185</v>
      </c>
      <c r="E201" s="138" t="s">
        <v>569</v>
      </c>
      <c r="F201" s="139" t="s">
        <v>570</v>
      </c>
      <c r="G201" s="140" t="s">
        <v>514</v>
      </c>
      <c r="H201" s="141">
        <v>55.2</v>
      </c>
      <c r="I201" s="142"/>
      <c r="J201" s="143">
        <f>ROUND(I201*H201,2)</f>
        <v>0</v>
      </c>
      <c r="K201" s="139" t="s">
        <v>189</v>
      </c>
      <c r="L201" s="33"/>
      <c r="M201" s="144" t="s">
        <v>1</v>
      </c>
      <c r="N201" s="145" t="s">
        <v>52</v>
      </c>
      <c r="P201" s="146">
        <f>O201*H201</f>
        <v>0</v>
      </c>
      <c r="Q201" s="146">
        <v>0</v>
      </c>
      <c r="R201" s="146">
        <f>Q201*H201</f>
        <v>0</v>
      </c>
      <c r="S201" s="146">
        <v>0</v>
      </c>
      <c r="T201" s="147">
        <f>S201*H201</f>
        <v>0</v>
      </c>
      <c r="AR201" s="148" t="s">
        <v>190</v>
      </c>
      <c r="AT201" s="148" t="s">
        <v>185</v>
      </c>
      <c r="AU201" s="148" t="s">
        <v>96</v>
      </c>
      <c r="AY201" s="17" t="s">
        <v>183</v>
      </c>
      <c r="BE201" s="149">
        <f>IF(N201="základní",J201,0)</f>
        <v>0</v>
      </c>
      <c r="BF201" s="149">
        <f>IF(N201="snížená",J201,0)</f>
        <v>0</v>
      </c>
      <c r="BG201" s="149">
        <f>IF(N201="zákl. přenesená",J201,0)</f>
        <v>0</v>
      </c>
      <c r="BH201" s="149">
        <f>IF(N201="sníž. přenesená",J201,0)</f>
        <v>0</v>
      </c>
      <c r="BI201" s="149">
        <f>IF(N201="nulová",J201,0)</f>
        <v>0</v>
      </c>
      <c r="BJ201" s="17" t="s">
        <v>94</v>
      </c>
      <c r="BK201" s="149">
        <f>ROUND(I201*H201,2)</f>
        <v>0</v>
      </c>
      <c r="BL201" s="17" t="s">
        <v>190</v>
      </c>
      <c r="BM201" s="148" t="s">
        <v>1790</v>
      </c>
    </row>
    <row r="202" spans="2:65" s="12" customFormat="1" ht="11.25">
      <c r="B202" s="150"/>
      <c r="D202" s="151" t="s">
        <v>192</v>
      </c>
      <c r="E202" s="152" t="s">
        <v>1</v>
      </c>
      <c r="F202" s="153" t="s">
        <v>1791</v>
      </c>
      <c r="H202" s="154">
        <v>55.2</v>
      </c>
      <c r="I202" s="155"/>
      <c r="L202" s="150"/>
      <c r="M202" s="156"/>
      <c r="T202" s="157"/>
      <c r="AT202" s="152" t="s">
        <v>192</v>
      </c>
      <c r="AU202" s="152" t="s">
        <v>96</v>
      </c>
      <c r="AV202" s="12" t="s">
        <v>96</v>
      </c>
      <c r="AW202" s="12" t="s">
        <v>42</v>
      </c>
      <c r="AX202" s="12" t="s">
        <v>94</v>
      </c>
      <c r="AY202" s="152" t="s">
        <v>183</v>
      </c>
    </row>
    <row r="203" spans="2:65" s="1" customFormat="1" ht="16.5" customHeight="1">
      <c r="B203" s="33"/>
      <c r="C203" s="137" t="s">
        <v>348</v>
      </c>
      <c r="D203" s="137" t="s">
        <v>185</v>
      </c>
      <c r="E203" s="138" t="s">
        <v>574</v>
      </c>
      <c r="F203" s="139" t="s">
        <v>575</v>
      </c>
      <c r="G203" s="140" t="s">
        <v>514</v>
      </c>
      <c r="H203" s="141">
        <v>82.8</v>
      </c>
      <c r="I203" s="142"/>
      <c r="J203" s="143">
        <f>ROUND(I203*H203,2)</f>
        <v>0</v>
      </c>
      <c r="K203" s="139" t="s">
        <v>189</v>
      </c>
      <c r="L203" s="33"/>
      <c r="M203" s="144" t="s">
        <v>1</v>
      </c>
      <c r="N203" s="145" t="s">
        <v>52</v>
      </c>
      <c r="P203" s="146">
        <f>O203*H203</f>
        <v>0</v>
      </c>
      <c r="Q203" s="146">
        <v>0</v>
      </c>
      <c r="R203" s="146">
        <f>Q203*H203</f>
        <v>0</v>
      </c>
      <c r="S203" s="146">
        <v>0</v>
      </c>
      <c r="T203" s="147">
        <f>S203*H203</f>
        <v>0</v>
      </c>
      <c r="AR203" s="148" t="s">
        <v>190</v>
      </c>
      <c r="AT203" s="148" t="s">
        <v>185</v>
      </c>
      <c r="AU203" s="148" t="s">
        <v>96</v>
      </c>
      <c r="AY203" s="17" t="s">
        <v>183</v>
      </c>
      <c r="BE203" s="149">
        <f>IF(N203="základní",J203,0)</f>
        <v>0</v>
      </c>
      <c r="BF203" s="149">
        <f>IF(N203="snížená",J203,0)</f>
        <v>0</v>
      </c>
      <c r="BG203" s="149">
        <f>IF(N203="zákl. přenesená",J203,0)</f>
        <v>0</v>
      </c>
      <c r="BH203" s="149">
        <f>IF(N203="sníž. přenesená",J203,0)</f>
        <v>0</v>
      </c>
      <c r="BI203" s="149">
        <f>IF(N203="nulová",J203,0)</f>
        <v>0</v>
      </c>
      <c r="BJ203" s="17" t="s">
        <v>94</v>
      </c>
      <c r="BK203" s="149">
        <f>ROUND(I203*H203,2)</f>
        <v>0</v>
      </c>
      <c r="BL203" s="17" t="s">
        <v>190</v>
      </c>
      <c r="BM203" s="148" t="s">
        <v>1792</v>
      </c>
    </row>
    <row r="204" spans="2:65" s="12" customFormat="1" ht="11.25">
      <c r="B204" s="150"/>
      <c r="D204" s="151" t="s">
        <v>192</v>
      </c>
      <c r="E204" s="152" t="s">
        <v>1</v>
      </c>
      <c r="F204" s="153" t="s">
        <v>1793</v>
      </c>
      <c r="H204" s="154">
        <v>82.8</v>
      </c>
      <c r="I204" s="155"/>
      <c r="L204" s="150"/>
      <c r="M204" s="156"/>
      <c r="T204" s="157"/>
      <c r="AT204" s="152" t="s">
        <v>192</v>
      </c>
      <c r="AU204" s="152" t="s">
        <v>96</v>
      </c>
      <c r="AV204" s="12" t="s">
        <v>96</v>
      </c>
      <c r="AW204" s="12" t="s">
        <v>42</v>
      </c>
      <c r="AX204" s="12" t="s">
        <v>94</v>
      </c>
      <c r="AY204" s="152" t="s">
        <v>183</v>
      </c>
    </row>
    <row r="205" spans="2:65" s="1" customFormat="1" ht="16.5" customHeight="1">
      <c r="B205" s="33"/>
      <c r="C205" s="137" t="s">
        <v>353</v>
      </c>
      <c r="D205" s="137" t="s">
        <v>185</v>
      </c>
      <c r="E205" s="138" t="s">
        <v>577</v>
      </c>
      <c r="F205" s="139" t="s">
        <v>578</v>
      </c>
      <c r="G205" s="140" t="s">
        <v>514</v>
      </c>
      <c r="H205" s="141">
        <v>82.8</v>
      </c>
      <c r="I205" s="142"/>
      <c r="J205" s="143">
        <f>ROUND(I205*H205,2)</f>
        <v>0</v>
      </c>
      <c r="K205" s="139" t="s">
        <v>189</v>
      </c>
      <c r="L205" s="33"/>
      <c r="M205" s="144" t="s">
        <v>1</v>
      </c>
      <c r="N205" s="145" t="s">
        <v>52</v>
      </c>
      <c r="P205" s="146">
        <f>O205*H205</f>
        <v>0</v>
      </c>
      <c r="Q205" s="146">
        <v>0</v>
      </c>
      <c r="R205" s="146">
        <f>Q205*H205</f>
        <v>0</v>
      </c>
      <c r="S205" s="146">
        <v>0</v>
      </c>
      <c r="T205" s="147">
        <f>S205*H205</f>
        <v>0</v>
      </c>
      <c r="AR205" s="148" t="s">
        <v>190</v>
      </c>
      <c r="AT205" s="148" t="s">
        <v>185</v>
      </c>
      <c r="AU205" s="148" t="s">
        <v>96</v>
      </c>
      <c r="AY205" s="17" t="s">
        <v>183</v>
      </c>
      <c r="BE205" s="149">
        <f>IF(N205="základní",J205,0)</f>
        <v>0</v>
      </c>
      <c r="BF205" s="149">
        <f>IF(N205="snížená",J205,0)</f>
        <v>0</v>
      </c>
      <c r="BG205" s="149">
        <f>IF(N205="zákl. přenesená",J205,0)</f>
        <v>0</v>
      </c>
      <c r="BH205" s="149">
        <f>IF(N205="sníž. přenesená",J205,0)</f>
        <v>0</v>
      </c>
      <c r="BI205" s="149">
        <f>IF(N205="nulová",J205,0)</f>
        <v>0</v>
      </c>
      <c r="BJ205" s="17" t="s">
        <v>94</v>
      </c>
      <c r="BK205" s="149">
        <f>ROUND(I205*H205,2)</f>
        <v>0</v>
      </c>
      <c r="BL205" s="17" t="s">
        <v>190</v>
      </c>
      <c r="BM205" s="148" t="s">
        <v>1794</v>
      </c>
    </row>
    <row r="206" spans="2:65" s="12" customFormat="1" ht="11.25">
      <c r="B206" s="150"/>
      <c r="D206" s="151" t="s">
        <v>192</v>
      </c>
      <c r="E206" s="152" t="s">
        <v>1</v>
      </c>
      <c r="F206" s="153" t="s">
        <v>1793</v>
      </c>
      <c r="H206" s="154">
        <v>82.8</v>
      </c>
      <c r="I206" s="155"/>
      <c r="L206" s="150"/>
      <c r="M206" s="156"/>
      <c r="T206" s="157"/>
      <c r="AT206" s="152" t="s">
        <v>192</v>
      </c>
      <c r="AU206" s="152" t="s">
        <v>96</v>
      </c>
      <c r="AV206" s="12" t="s">
        <v>96</v>
      </c>
      <c r="AW206" s="12" t="s">
        <v>42</v>
      </c>
      <c r="AX206" s="12" t="s">
        <v>94</v>
      </c>
      <c r="AY206" s="152" t="s">
        <v>183</v>
      </c>
    </row>
    <row r="207" spans="2:65" s="13" customFormat="1" ht="11.25">
      <c r="B207" s="158"/>
      <c r="D207" s="151" t="s">
        <v>192</v>
      </c>
      <c r="E207" s="159" t="s">
        <v>1</v>
      </c>
      <c r="F207" s="160" t="s">
        <v>1696</v>
      </c>
      <c r="H207" s="159" t="s">
        <v>1</v>
      </c>
      <c r="I207" s="161"/>
      <c r="L207" s="158"/>
      <c r="M207" s="197"/>
      <c r="N207" s="198"/>
      <c r="O207" s="198"/>
      <c r="P207" s="198"/>
      <c r="Q207" s="198"/>
      <c r="R207" s="198"/>
      <c r="S207" s="198"/>
      <c r="T207" s="199"/>
      <c r="AT207" s="159" t="s">
        <v>192</v>
      </c>
      <c r="AU207" s="159" t="s">
        <v>96</v>
      </c>
      <c r="AV207" s="13" t="s">
        <v>94</v>
      </c>
      <c r="AW207" s="13" t="s">
        <v>42</v>
      </c>
      <c r="AX207" s="13" t="s">
        <v>87</v>
      </c>
      <c r="AY207" s="159" t="s">
        <v>183</v>
      </c>
    </row>
    <row r="208" spans="2:65" s="1" customFormat="1" ht="6.95" customHeight="1">
      <c r="B208" s="45"/>
      <c r="C208" s="46"/>
      <c r="D208" s="46"/>
      <c r="E208" s="46"/>
      <c r="F208" s="46"/>
      <c r="G208" s="46"/>
      <c r="H208" s="46"/>
      <c r="I208" s="46"/>
      <c r="J208" s="46"/>
      <c r="K208" s="46"/>
      <c r="L208" s="33"/>
    </row>
  </sheetData>
  <sheetProtection algorithmName="SHA-512" hashValue="bZ/tca9WFwew49oE1u3YdCNeMHqoveTcqpm7wyG7Y7jexfjrVD7YJIQmmTlUDHStZ42eWlLUSW0iRFcLJOERbg==" saltValue="76H97kR5F3AOcQTEuhAdpT365u82joW+WPpeuL5CjjvTuEjlt4R1XeLMll3Xw1IDOhNhGho8vGJW1etmCwcb5w==" spinCount="100000" sheet="1" objects="1" scenarios="1" formatColumns="0" formatRows="0" autoFilter="0"/>
  <autoFilter ref="C122:K207" xr:uid="{00000000-0009-0000-0000-000006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88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124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1568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1795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ROUND((SUM(BE123:BE187)),  2)</f>
        <v>0</v>
      </c>
      <c r="I35" s="97">
        <v>0.21</v>
      </c>
      <c r="J35" s="87">
        <f>ROUND(((SUM(BE123:BE187))*I35),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ROUND((SUM(BF123:BF187)),  2)</f>
        <v>0</v>
      </c>
      <c r="I36" s="97">
        <v>0.15</v>
      </c>
      <c r="J36" s="87">
        <f>ROUND(((SUM(BF123:BF187))*I36),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ROUND((SUM(BG123:BG187)),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ROUND((SUM(BH123:BH187)),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ROUND((SUM(BI123:BI187)),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1568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>SO 04.3 - Výsadba keřů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J123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167</v>
      </c>
      <c r="E99" s="111"/>
      <c r="F99" s="111"/>
      <c r="G99" s="111"/>
      <c r="H99" s="111"/>
      <c r="I99" s="111"/>
      <c r="J99" s="112">
        <f>J124</f>
        <v>0</v>
      </c>
      <c r="L99" s="109"/>
    </row>
    <row r="100" spans="2:47" s="9" customFormat="1" ht="19.899999999999999" customHeight="1">
      <c r="B100" s="113"/>
      <c r="D100" s="114" t="s">
        <v>1796</v>
      </c>
      <c r="E100" s="115"/>
      <c r="F100" s="115"/>
      <c r="G100" s="115"/>
      <c r="H100" s="115"/>
      <c r="I100" s="115"/>
      <c r="J100" s="116">
        <f>J125</f>
        <v>0</v>
      </c>
      <c r="L100" s="113"/>
    </row>
    <row r="101" spans="2:47" s="9" customFormat="1" ht="19.899999999999999" customHeight="1">
      <c r="B101" s="113"/>
      <c r="D101" s="114" t="s">
        <v>1797</v>
      </c>
      <c r="E101" s="115"/>
      <c r="F101" s="115"/>
      <c r="G101" s="115"/>
      <c r="H101" s="115"/>
      <c r="I101" s="115"/>
      <c r="J101" s="116">
        <f>J172</f>
        <v>0</v>
      </c>
      <c r="L101" s="113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169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5" t="str">
        <f>E7</f>
        <v>VEŘEJNÉ PROSTRANSTVÍ POD ŘEČKOVICKÝM HŘBITOVEM</v>
      </c>
      <c r="F111" s="246"/>
      <c r="G111" s="246"/>
      <c r="H111" s="246"/>
      <c r="L111" s="33"/>
    </row>
    <row r="112" spans="2:47" ht="12" customHeight="1">
      <c r="B112" s="20"/>
      <c r="C112" s="27" t="s">
        <v>158</v>
      </c>
      <c r="L112" s="20"/>
    </row>
    <row r="113" spans="2:65" s="1" customFormat="1" ht="16.5" customHeight="1">
      <c r="B113" s="33"/>
      <c r="E113" s="245" t="s">
        <v>1568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160</v>
      </c>
      <c r="L114" s="33"/>
    </row>
    <row r="115" spans="2:65" s="1" customFormat="1" ht="16.5" customHeight="1">
      <c r="B115" s="33"/>
      <c r="E115" s="208" t="str">
        <f>E11</f>
        <v>SO 04.3 - Výsadba keřů</v>
      </c>
      <c r="F115" s="247"/>
      <c r="G115" s="247"/>
      <c r="H115" s="247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Brno - Řečkovice</v>
      </c>
      <c r="I117" s="27" t="s">
        <v>24</v>
      </c>
      <c r="J117" s="53" t="str">
        <f>IF(J14="","",J14)</f>
        <v>18. 8. 2023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Statutární město Brno, měst.č.Řečkovice-Mokrá hora</v>
      </c>
      <c r="I119" s="27" t="s">
        <v>38</v>
      </c>
      <c r="J119" s="31" t="str">
        <f>E23</f>
        <v>Ateliér zahradní a krajin.architektury Z.Sendler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7"/>
      <c r="C122" s="118" t="s">
        <v>170</v>
      </c>
      <c r="D122" s="119" t="s">
        <v>72</v>
      </c>
      <c r="E122" s="119" t="s">
        <v>68</v>
      </c>
      <c r="F122" s="119" t="s">
        <v>69</v>
      </c>
      <c r="G122" s="119" t="s">
        <v>171</v>
      </c>
      <c r="H122" s="119" t="s">
        <v>172</v>
      </c>
      <c r="I122" s="119" t="s">
        <v>173</v>
      </c>
      <c r="J122" s="119" t="s">
        <v>164</v>
      </c>
      <c r="K122" s="120" t="s">
        <v>174</v>
      </c>
      <c r="L122" s="117"/>
      <c r="M122" s="60" t="s">
        <v>1</v>
      </c>
      <c r="N122" s="61" t="s">
        <v>51</v>
      </c>
      <c r="O122" s="61" t="s">
        <v>175</v>
      </c>
      <c r="P122" s="61" t="s">
        <v>176</v>
      </c>
      <c r="Q122" s="61" t="s">
        <v>177</v>
      </c>
      <c r="R122" s="61" t="s">
        <v>178</v>
      </c>
      <c r="S122" s="61" t="s">
        <v>179</v>
      </c>
      <c r="T122" s="62" t="s">
        <v>180</v>
      </c>
    </row>
    <row r="123" spans="2:65" s="1" customFormat="1" ht="22.9" customHeight="1">
      <c r="B123" s="33"/>
      <c r="C123" s="65" t="s">
        <v>181</v>
      </c>
      <c r="J123" s="121">
        <f>BK123</f>
        <v>0</v>
      </c>
      <c r="L123" s="33"/>
      <c r="M123" s="63"/>
      <c r="N123" s="54"/>
      <c r="O123" s="54"/>
      <c r="P123" s="122">
        <f>P124</f>
        <v>0</v>
      </c>
      <c r="Q123" s="54"/>
      <c r="R123" s="122">
        <f>R124</f>
        <v>5.1295999999999999</v>
      </c>
      <c r="S123" s="54"/>
      <c r="T123" s="123">
        <f>T124</f>
        <v>0</v>
      </c>
      <c r="AT123" s="17" t="s">
        <v>86</v>
      </c>
      <c r="AU123" s="17" t="s">
        <v>166</v>
      </c>
      <c r="BK123" s="124">
        <f>BK124</f>
        <v>0</v>
      </c>
    </row>
    <row r="124" spans="2:65" s="11" customFormat="1" ht="25.9" customHeight="1">
      <c r="B124" s="125"/>
      <c r="D124" s="126" t="s">
        <v>86</v>
      </c>
      <c r="E124" s="127" t="s">
        <v>182</v>
      </c>
      <c r="F124" s="127" t="s">
        <v>182</v>
      </c>
      <c r="I124" s="128"/>
      <c r="J124" s="129">
        <f>BK124</f>
        <v>0</v>
      </c>
      <c r="L124" s="125"/>
      <c r="M124" s="130"/>
      <c r="P124" s="131">
        <f>P125+P172</f>
        <v>0</v>
      </c>
      <c r="R124" s="131">
        <f>R125+R172</f>
        <v>5.1295999999999999</v>
      </c>
      <c r="T124" s="132">
        <f>T125+T172</f>
        <v>0</v>
      </c>
      <c r="AR124" s="126" t="s">
        <v>94</v>
      </c>
      <c r="AT124" s="133" t="s">
        <v>86</v>
      </c>
      <c r="AU124" s="133" t="s">
        <v>87</v>
      </c>
      <c r="AY124" s="126" t="s">
        <v>183</v>
      </c>
      <c r="BK124" s="134">
        <f>BK125+BK172</f>
        <v>0</v>
      </c>
    </row>
    <row r="125" spans="2:65" s="11" customFormat="1" ht="22.9" customHeight="1">
      <c r="B125" s="125"/>
      <c r="D125" s="126" t="s">
        <v>86</v>
      </c>
      <c r="E125" s="135" t="s">
        <v>1798</v>
      </c>
      <c r="F125" s="135" t="s">
        <v>1799</v>
      </c>
      <c r="I125" s="128"/>
      <c r="J125" s="136">
        <f>BK125</f>
        <v>0</v>
      </c>
      <c r="L125" s="125"/>
      <c r="M125" s="130"/>
      <c r="P125" s="131">
        <f>SUM(P126:P171)</f>
        <v>0</v>
      </c>
      <c r="R125" s="131">
        <f>SUM(R126:R171)</f>
        <v>5.1295999999999999</v>
      </c>
      <c r="T125" s="132">
        <f>SUM(T126:T171)</f>
        <v>0</v>
      </c>
      <c r="AR125" s="126" t="s">
        <v>94</v>
      </c>
      <c r="AT125" s="133" t="s">
        <v>86</v>
      </c>
      <c r="AU125" s="133" t="s">
        <v>94</v>
      </c>
      <c r="AY125" s="126" t="s">
        <v>183</v>
      </c>
      <c r="BK125" s="134">
        <f>SUM(BK126:BK171)</f>
        <v>0</v>
      </c>
    </row>
    <row r="126" spans="2:65" s="1" customFormat="1" ht="24.2" customHeight="1">
      <c r="B126" s="33"/>
      <c r="C126" s="137" t="s">
        <v>94</v>
      </c>
      <c r="D126" s="137" t="s">
        <v>185</v>
      </c>
      <c r="E126" s="138" t="s">
        <v>501</v>
      </c>
      <c r="F126" s="139" t="s">
        <v>502</v>
      </c>
      <c r="G126" s="140" t="s">
        <v>488</v>
      </c>
      <c r="H126" s="141">
        <v>14</v>
      </c>
      <c r="I126" s="142"/>
      <c r="J126" s="143">
        <f>ROUND(I126*H126,2)</f>
        <v>0</v>
      </c>
      <c r="K126" s="139" t="s">
        <v>230</v>
      </c>
      <c r="L126" s="33"/>
      <c r="M126" s="144" t="s">
        <v>1</v>
      </c>
      <c r="N126" s="145" t="s">
        <v>52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190</v>
      </c>
      <c r="AT126" s="148" t="s">
        <v>185</v>
      </c>
      <c r="AU126" s="148" t="s">
        <v>96</v>
      </c>
      <c r="AY126" s="17" t="s">
        <v>183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94</v>
      </c>
      <c r="BK126" s="149">
        <f>ROUND(I126*H126,2)</f>
        <v>0</v>
      </c>
      <c r="BL126" s="17" t="s">
        <v>190</v>
      </c>
      <c r="BM126" s="148" t="s">
        <v>1800</v>
      </c>
    </row>
    <row r="127" spans="2:65" s="13" customFormat="1" ht="11.25">
      <c r="B127" s="158"/>
      <c r="D127" s="151" t="s">
        <v>192</v>
      </c>
      <c r="E127" s="159" t="s">
        <v>1</v>
      </c>
      <c r="F127" s="160" t="s">
        <v>197</v>
      </c>
      <c r="H127" s="159" t="s">
        <v>1</v>
      </c>
      <c r="I127" s="161"/>
      <c r="L127" s="158"/>
      <c r="M127" s="162"/>
      <c r="T127" s="163"/>
      <c r="AT127" s="159" t="s">
        <v>192</v>
      </c>
      <c r="AU127" s="159" t="s">
        <v>96</v>
      </c>
      <c r="AV127" s="13" t="s">
        <v>94</v>
      </c>
      <c r="AW127" s="13" t="s">
        <v>42</v>
      </c>
      <c r="AX127" s="13" t="s">
        <v>87</v>
      </c>
      <c r="AY127" s="159" t="s">
        <v>183</v>
      </c>
    </row>
    <row r="128" spans="2:65" s="13" customFormat="1" ht="11.25">
      <c r="B128" s="158"/>
      <c r="D128" s="151" t="s">
        <v>192</v>
      </c>
      <c r="E128" s="159" t="s">
        <v>1</v>
      </c>
      <c r="F128" s="160" t="s">
        <v>504</v>
      </c>
      <c r="H128" s="159" t="s">
        <v>1</v>
      </c>
      <c r="I128" s="161"/>
      <c r="L128" s="158"/>
      <c r="M128" s="162"/>
      <c r="T128" s="163"/>
      <c r="AT128" s="159" t="s">
        <v>192</v>
      </c>
      <c r="AU128" s="159" t="s">
        <v>96</v>
      </c>
      <c r="AV128" s="13" t="s">
        <v>94</v>
      </c>
      <c r="AW128" s="13" t="s">
        <v>42</v>
      </c>
      <c r="AX128" s="13" t="s">
        <v>87</v>
      </c>
      <c r="AY128" s="159" t="s">
        <v>183</v>
      </c>
    </row>
    <row r="129" spans="2:65" s="13" customFormat="1" ht="22.5">
      <c r="B129" s="158"/>
      <c r="D129" s="151" t="s">
        <v>192</v>
      </c>
      <c r="E129" s="159" t="s">
        <v>1</v>
      </c>
      <c r="F129" s="160" t="s">
        <v>505</v>
      </c>
      <c r="H129" s="159" t="s">
        <v>1</v>
      </c>
      <c r="I129" s="161"/>
      <c r="L129" s="158"/>
      <c r="M129" s="162"/>
      <c r="T129" s="163"/>
      <c r="AT129" s="159" t="s">
        <v>192</v>
      </c>
      <c r="AU129" s="159" t="s">
        <v>96</v>
      </c>
      <c r="AV129" s="13" t="s">
        <v>94</v>
      </c>
      <c r="AW129" s="13" t="s">
        <v>42</v>
      </c>
      <c r="AX129" s="13" t="s">
        <v>87</v>
      </c>
      <c r="AY129" s="159" t="s">
        <v>183</v>
      </c>
    </row>
    <row r="130" spans="2:65" s="12" customFormat="1" ht="11.25">
      <c r="B130" s="150"/>
      <c r="D130" s="151" t="s">
        <v>192</v>
      </c>
      <c r="E130" s="152" t="s">
        <v>1</v>
      </c>
      <c r="F130" s="153" t="s">
        <v>1801</v>
      </c>
      <c r="H130" s="154">
        <v>14</v>
      </c>
      <c r="I130" s="155"/>
      <c r="L130" s="150"/>
      <c r="M130" s="156"/>
      <c r="T130" s="157"/>
      <c r="AT130" s="152" t="s">
        <v>192</v>
      </c>
      <c r="AU130" s="152" t="s">
        <v>96</v>
      </c>
      <c r="AV130" s="12" t="s">
        <v>96</v>
      </c>
      <c r="AW130" s="12" t="s">
        <v>42</v>
      </c>
      <c r="AX130" s="12" t="s">
        <v>94</v>
      </c>
      <c r="AY130" s="152" t="s">
        <v>183</v>
      </c>
    </row>
    <row r="131" spans="2:65" s="1" customFormat="1" ht="24.2" customHeight="1">
      <c r="B131" s="33"/>
      <c r="C131" s="137" t="s">
        <v>96</v>
      </c>
      <c r="D131" s="137" t="s">
        <v>185</v>
      </c>
      <c r="E131" s="138" t="s">
        <v>1802</v>
      </c>
      <c r="F131" s="139" t="s">
        <v>1803</v>
      </c>
      <c r="G131" s="140" t="s">
        <v>206</v>
      </c>
      <c r="H131" s="141">
        <v>40</v>
      </c>
      <c r="I131" s="142"/>
      <c r="J131" s="143">
        <f>ROUND(I131*H131,2)</f>
        <v>0</v>
      </c>
      <c r="K131" s="139" t="s">
        <v>189</v>
      </c>
      <c r="L131" s="33"/>
      <c r="M131" s="144" t="s">
        <v>1</v>
      </c>
      <c r="N131" s="145" t="s">
        <v>52</v>
      </c>
      <c r="P131" s="146">
        <f>O131*H131</f>
        <v>0</v>
      </c>
      <c r="Q131" s="146">
        <v>0</v>
      </c>
      <c r="R131" s="146">
        <f>Q131*H131</f>
        <v>0</v>
      </c>
      <c r="S131" s="146">
        <v>0</v>
      </c>
      <c r="T131" s="147">
        <f>S131*H131</f>
        <v>0</v>
      </c>
      <c r="AR131" s="148" t="s">
        <v>190</v>
      </c>
      <c r="AT131" s="148" t="s">
        <v>185</v>
      </c>
      <c r="AU131" s="148" t="s">
        <v>96</v>
      </c>
      <c r="AY131" s="17" t="s">
        <v>183</v>
      </c>
      <c r="BE131" s="149">
        <f>IF(N131="základní",J131,0)</f>
        <v>0</v>
      </c>
      <c r="BF131" s="149">
        <f>IF(N131="snížená",J131,0)</f>
        <v>0</v>
      </c>
      <c r="BG131" s="149">
        <f>IF(N131="zákl. přenesená",J131,0)</f>
        <v>0</v>
      </c>
      <c r="BH131" s="149">
        <f>IF(N131="sníž. přenesená",J131,0)</f>
        <v>0</v>
      </c>
      <c r="BI131" s="149">
        <f>IF(N131="nulová",J131,0)</f>
        <v>0</v>
      </c>
      <c r="BJ131" s="17" t="s">
        <v>94</v>
      </c>
      <c r="BK131" s="149">
        <f>ROUND(I131*H131,2)</f>
        <v>0</v>
      </c>
      <c r="BL131" s="17" t="s">
        <v>190</v>
      </c>
      <c r="BM131" s="148" t="s">
        <v>1804</v>
      </c>
    </row>
    <row r="132" spans="2:65" s="12" customFormat="1" ht="11.25">
      <c r="B132" s="150"/>
      <c r="D132" s="151" t="s">
        <v>192</v>
      </c>
      <c r="E132" s="152" t="s">
        <v>1</v>
      </c>
      <c r="F132" s="153" t="s">
        <v>1805</v>
      </c>
      <c r="H132" s="154">
        <v>40</v>
      </c>
      <c r="I132" s="155"/>
      <c r="L132" s="150"/>
      <c r="M132" s="156"/>
      <c r="T132" s="157"/>
      <c r="AT132" s="152" t="s">
        <v>192</v>
      </c>
      <c r="AU132" s="152" t="s">
        <v>96</v>
      </c>
      <c r="AV132" s="12" t="s">
        <v>96</v>
      </c>
      <c r="AW132" s="12" t="s">
        <v>42</v>
      </c>
      <c r="AX132" s="12" t="s">
        <v>94</v>
      </c>
      <c r="AY132" s="152" t="s">
        <v>183</v>
      </c>
    </row>
    <row r="133" spans="2:65" s="1" customFormat="1" ht="16.5" customHeight="1">
      <c r="B133" s="33"/>
      <c r="C133" s="176" t="s">
        <v>203</v>
      </c>
      <c r="D133" s="176" t="s">
        <v>511</v>
      </c>
      <c r="E133" s="177" t="s">
        <v>512</v>
      </c>
      <c r="F133" s="178" t="s">
        <v>513</v>
      </c>
      <c r="G133" s="179" t="s">
        <v>514</v>
      </c>
      <c r="H133" s="180">
        <v>11.2</v>
      </c>
      <c r="I133" s="181"/>
      <c r="J133" s="182">
        <f>ROUND(I133*H133,2)</f>
        <v>0</v>
      </c>
      <c r="K133" s="178" t="s">
        <v>230</v>
      </c>
      <c r="L133" s="183"/>
      <c r="M133" s="184" t="s">
        <v>1</v>
      </c>
      <c r="N133" s="185" t="s">
        <v>52</v>
      </c>
      <c r="P133" s="146">
        <f>O133*H133</f>
        <v>0</v>
      </c>
      <c r="Q133" s="146">
        <v>0.22</v>
      </c>
      <c r="R133" s="146">
        <f>Q133*H133</f>
        <v>2.464</v>
      </c>
      <c r="S133" s="146">
        <v>0</v>
      </c>
      <c r="T133" s="147">
        <f>S133*H133</f>
        <v>0</v>
      </c>
      <c r="AR133" s="148" t="s">
        <v>235</v>
      </c>
      <c r="AT133" s="148" t="s">
        <v>511</v>
      </c>
      <c r="AU133" s="148" t="s">
        <v>96</v>
      </c>
      <c r="AY133" s="17" t="s">
        <v>183</v>
      </c>
      <c r="BE133" s="149">
        <f>IF(N133="základní",J133,0)</f>
        <v>0</v>
      </c>
      <c r="BF133" s="149">
        <f>IF(N133="snížená",J133,0)</f>
        <v>0</v>
      </c>
      <c r="BG133" s="149">
        <f>IF(N133="zákl. přenesená",J133,0)</f>
        <v>0</v>
      </c>
      <c r="BH133" s="149">
        <f>IF(N133="sníž. přenesená",J133,0)</f>
        <v>0</v>
      </c>
      <c r="BI133" s="149">
        <f>IF(N133="nulová",J133,0)</f>
        <v>0</v>
      </c>
      <c r="BJ133" s="17" t="s">
        <v>94</v>
      </c>
      <c r="BK133" s="149">
        <f>ROUND(I133*H133,2)</f>
        <v>0</v>
      </c>
      <c r="BL133" s="17" t="s">
        <v>190</v>
      </c>
      <c r="BM133" s="148" t="s">
        <v>1806</v>
      </c>
    </row>
    <row r="134" spans="2:65" s="12" customFormat="1" ht="11.25">
      <c r="B134" s="150"/>
      <c r="D134" s="151" t="s">
        <v>192</v>
      </c>
      <c r="E134" s="152" t="s">
        <v>1</v>
      </c>
      <c r="F134" s="153" t="s">
        <v>1807</v>
      </c>
      <c r="H134" s="154">
        <v>11.2</v>
      </c>
      <c r="I134" s="155"/>
      <c r="L134" s="150"/>
      <c r="M134" s="156"/>
      <c r="T134" s="157"/>
      <c r="AT134" s="152" t="s">
        <v>192</v>
      </c>
      <c r="AU134" s="152" t="s">
        <v>96</v>
      </c>
      <c r="AV134" s="12" t="s">
        <v>96</v>
      </c>
      <c r="AW134" s="12" t="s">
        <v>42</v>
      </c>
      <c r="AX134" s="12" t="s">
        <v>94</v>
      </c>
      <c r="AY134" s="152" t="s">
        <v>183</v>
      </c>
    </row>
    <row r="135" spans="2:65" s="1" customFormat="1" ht="16.5" customHeight="1">
      <c r="B135" s="33"/>
      <c r="C135" s="137" t="s">
        <v>190</v>
      </c>
      <c r="D135" s="137" t="s">
        <v>185</v>
      </c>
      <c r="E135" s="138" t="s">
        <v>1808</v>
      </c>
      <c r="F135" s="139" t="s">
        <v>1809</v>
      </c>
      <c r="G135" s="140" t="s">
        <v>206</v>
      </c>
      <c r="H135" s="141">
        <v>40</v>
      </c>
      <c r="I135" s="142"/>
      <c r="J135" s="143">
        <f>ROUND(I135*H135,2)</f>
        <v>0</v>
      </c>
      <c r="K135" s="139" t="s">
        <v>189</v>
      </c>
      <c r="L135" s="33"/>
      <c r="M135" s="144" t="s">
        <v>1</v>
      </c>
      <c r="N135" s="145" t="s">
        <v>52</v>
      </c>
      <c r="P135" s="146">
        <f>O135*H135</f>
        <v>0</v>
      </c>
      <c r="Q135" s="146">
        <v>0</v>
      </c>
      <c r="R135" s="146">
        <f>Q135*H135</f>
        <v>0</v>
      </c>
      <c r="S135" s="146">
        <v>0</v>
      </c>
      <c r="T135" s="147">
        <f>S135*H135</f>
        <v>0</v>
      </c>
      <c r="AR135" s="148" t="s">
        <v>190</v>
      </c>
      <c r="AT135" s="148" t="s">
        <v>185</v>
      </c>
      <c r="AU135" s="148" t="s">
        <v>96</v>
      </c>
      <c r="AY135" s="17" t="s">
        <v>183</v>
      </c>
      <c r="BE135" s="149">
        <f>IF(N135="základní",J135,0)</f>
        <v>0</v>
      </c>
      <c r="BF135" s="149">
        <f>IF(N135="snížená",J135,0)</f>
        <v>0</v>
      </c>
      <c r="BG135" s="149">
        <f>IF(N135="zákl. přenesená",J135,0)</f>
        <v>0</v>
      </c>
      <c r="BH135" s="149">
        <f>IF(N135="sníž. přenesená",J135,0)</f>
        <v>0</v>
      </c>
      <c r="BI135" s="149">
        <f>IF(N135="nulová",J135,0)</f>
        <v>0</v>
      </c>
      <c r="BJ135" s="17" t="s">
        <v>94</v>
      </c>
      <c r="BK135" s="149">
        <f>ROUND(I135*H135,2)</f>
        <v>0</v>
      </c>
      <c r="BL135" s="17" t="s">
        <v>190</v>
      </c>
      <c r="BM135" s="148" t="s">
        <v>1810</v>
      </c>
    </row>
    <row r="136" spans="2:65" s="12" customFormat="1" ht="11.25">
      <c r="B136" s="150"/>
      <c r="D136" s="151" t="s">
        <v>192</v>
      </c>
      <c r="E136" s="152" t="s">
        <v>1</v>
      </c>
      <c r="F136" s="153" t="s">
        <v>1811</v>
      </c>
      <c r="H136" s="154">
        <v>40</v>
      </c>
      <c r="I136" s="155"/>
      <c r="L136" s="150"/>
      <c r="M136" s="156"/>
      <c r="T136" s="157"/>
      <c r="AT136" s="152" t="s">
        <v>192</v>
      </c>
      <c r="AU136" s="152" t="s">
        <v>96</v>
      </c>
      <c r="AV136" s="12" t="s">
        <v>96</v>
      </c>
      <c r="AW136" s="12" t="s">
        <v>42</v>
      </c>
      <c r="AX136" s="12" t="s">
        <v>94</v>
      </c>
      <c r="AY136" s="152" t="s">
        <v>183</v>
      </c>
    </row>
    <row r="137" spans="2:65" s="1" customFormat="1" ht="16.5" customHeight="1">
      <c r="B137" s="33"/>
      <c r="C137" s="176" t="s">
        <v>216</v>
      </c>
      <c r="D137" s="176" t="s">
        <v>511</v>
      </c>
      <c r="E137" s="177" t="s">
        <v>1812</v>
      </c>
      <c r="F137" s="178" t="s">
        <v>1813</v>
      </c>
      <c r="G137" s="179" t="s">
        <v>206</v>
      </c>
      <c r="H137" s="180">
        <v>5</v>
      </c>
      <c r="I137" s="181"/>
      <c r="J137" s="182">
        <f>ROUND(I137*H137,2)</f>
        <v>0</v>
      </c>
      <c r="K137" s="178" t="s">
        <v>230</v>
      </c>
      <c r="L137" s="183"/>
      <c r="M137" s="184" t="s">
        <v>1</v>
      </c>
      <c r="N137" s="185" t="s">
        <v>52</v>
      </c>
      <c r="P137" s="146">
        <f>O137*H137</f>
        <v>0</v>
      </c>
      <c r="Q137" s="146">
        <v>0.05</v>
      </c>
      <c r="R137" s="146">
        <f>Q137*H137</f>
        <v>0.25</v>
      </c>
      <c r="S137" s="146">
        <v>0</v>
      </c>
      <c r="T137" s="147">
        <f>S137*H137</f>
        <v>0</v>
      </c>
      <c r="AR137" s="148" t="s">
        <v>235</v>
      </c>
      <c r="AT137" s="148" t="s">
        <v>511</v>
      </c>
      <c r="AU137" s="148" t="s">
        <v>96</v>
      </c>
      <c r="AY137" s="17" t="s">
        <v>183</v>
      </c>
      <c r="BE137" s="149">
        <f>IF(N137="základní",J137,0)</f>
        <v>0</v>
      </c>
      <c r="BF137" s="149">
        <f>IF(N137="snížená",J137,0)</f>
        <v>0</v>
      </c>
      <c r="BG137" s="149">
        <f>IF(N137="zákl. přenesená",J137,0)</f>
        <v>0</v>
      </c>
      <c r="BH137" s="149">
        <f>IF(N137="sníž. přenesená",J137,0)</f>
        <v>0</v>
      </c>
      <c r="BI137" s="149">
        <f>IF(N137="nulová",J137,0)</f>
        <v>0</v>
      </c>
      <c r="BJ137" s="17" t="s">
        <v>94</v>
      </c>
      <c r="BK137" s="149">
        <f>ROUND(I137*H137,2)</f>
        <v>0</v>
      </c>
      <c r="BL137" s="17" t="s">
        <v>190</v>
      </c>
      <c r="BM137" s="148" t="s">
        <v>1814</v>
      </c>
    </row>
    <row r="138" spans="2:65" s="12" customFormat="1" ht="11.25">
      <c r="B138" s="150"/>
      <c r="D138" s="151" t="s">
        <v>192</v>
      </c>
      <c r="E138" s="152" t="s">
        <v>1</v>
      </c>
      <c r="F138" s="153" t="s">
        <v>1815</v>
      </c>
      <c r="H138" s="154">
        <v>5</v>
      </c>
      <c r="I138" s="155"/>
      <c r="L138" s="150"/>
      <c r="M138" s="156"/>
      <c r="T138" s="157"/>
      <c r="AT138" s="152" t="s">
        <v>192</v>
      </c>
      <c r="AU138" s="152" t="s">
        <v>96</v>
      </c>
      <c r="AV138" s="12" t="s">
        <v>96</v>
      </c>
      <c r="AW138" s="12" t="s">
        <v>42</v>
      </c>
      <c r="AX138" s="12" t="s">
        <v>94</v>
      </c>
      <c r="AY138" s="152" t="s">
        <v>183</v>
      </c>
    </row>
    <row r="139" spans="2:65" s="1" customFormat="1" ht="16.5" customHeight="1">
      <c r="B139" s="33"/>
      <c r="C139" s="176" t="s">
        <v>222</v>
      </c>
      <c r="D139" s="176" t="s">
        <v>511</v>
      </c>
      <c r="E139" s="177" t="s">
        <v>1816</v>
      </c>
      <c r="F139" s="178" t="s">
        <v>1817</v>
      </c>
      <c r="G139" s="179" t="s">
        <v>206</v>
      </c>
      <c r="H139" s="180">
        <v>6</v>
      </c>
      <c r="I139" s="181"/>
      <c r="J139" s="182">
        <f>ROUND(I139*H139,2)</f>
        <v>0</v>
      </c>
      <c r="K139" s="178" t="s">
        <v>230</v>
      </c>
      <c r="L139" s="183"/>
      <c r="M139" s="184" t="s">
        <v>1</v>
      </c>
      <c r="N139" s="185" t="s">
        <v>52</v>
      </c>
      <c r="P139" s="146">
        <f>O139*H139</f>
        <v>0</v>
      </c>
      <c r="Q139" s="146">
        <v>0.05</v>
      </c>
      <c r="R139" s="146">
        <f>Q139*H139</f>
        <v>0.30000000000000004</v>
      </c>
      <c r="S139" s="146">
        <v>0</v>
      </c>
      <c r="T139" s="147">
        <f>S139*H139</f>
        <v>0</v>
      </c>
      <c r="AR139" s="148" t="s">
        <v>235</v>
      </c>
      <c r="AT139" s="148" t="s">
        <v>511</v>
      </c>
      <c r="AU139" s="148" t="s">
        <v>96</v>
      </c>
      <c r="AY139" s="17" t="s">
        <v>183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94</v>
      </c>
      <c r="BK139" s="149">
        <f>ROUND(I139*H139,2)</f>
        <v>0</v>
      </c>
      <c r="BL139" s="17" t="s">
        <v>190</v>
      </c>
      <c r="BM139" s="148" t="s">
        <v>1818</v>
      </c>
    </row>
    <row r="140" spans="2:65" s="12" customFormat="1" ht="11.25">
      <c r="B140" s="150"/>
      <c r="D140" s="151" t="s">
        <v>192</v>
      </c>
      <c r="E140" s="152" t="s">
        <v>1</v>
      </c>
      <c r="F140" s="153" t="s">
        <v>1819</v>
      </c>
      <c r="H140" s="154">
        <v>6</v>
      </c>
      <c r="I140" s="155"/>
      <c r="L140" s="150"/>
      <c r="M140" s="156"/>
      <c r="T140" s="157"/>
      <c r="AT140" s="152" t="s">
        <v>192</v>
      </c>
      <c r="AU140" s="152" t="s">
        <v>96</v>
      </c>
      <c r="AV140" s="12" t="s">
        <v>96</v>
      </c>
      <c r="AW140" s="12" t="s">
        <v>42</v>
      </c>
      <c r="AX140" s="12" t="s">
        <v>94</v>
      </c>
      <c r="AY140" s="152" t="s">
        <v>183</v>
      </c>
    </row>
    <row r="141" spans="2:65" s="1" customFormat="1" ht="16.5" customHeight="1">
      <c r="B141" s="33"/>
      <c r="C141" s="176" t="s">
        <v>227</v>
      </c>
      <c r="D141" s="176" t="s">
        <v>511</v>
      </c>
      <c r="E141" s="177" t="s">
        <v>1820</v>
      </c>
      <c r="F141" s="178" t="s">
        <v>1821</v>
      </c>
      <c r="G141" s="179" t="s">
        <v>206</v>
      </c>
      <c r="H141" s="180">
        <v>7</v>
      </c>
      <c r="I141" s="181"/>
      <c r="J141" s="182">
        <f>ROUND(I141*H141,2)</f>
        <v>0</v>
      </c>
      <c r="K141" s="178" t="s">
        <v>230</v>
      </c>
      <c r="L141" s="183"/>
      <c r="M141" s="184" t="s">
        <v>1</v>
      </c>
      <c r="N141" s="185" t="s">
        <v>52</v>
      </c>
      <c r="P141" s="146">
        <f>O141*H141</f>
        <v>0</v>
      </c>
      <c r="Q141" s="146">
        <v>0.05</v>
      </c>
      <c r="R141" s="146">
        <f>Q141*H141</f>
        <v>0.35000000000000003</v>
      </c>
      <c r="S141" s="146">
        <v>0</v>
      </c>
      <c r="T141" s="147">
        <f>S141*H141</f>
        <v>0</v>
      </c>
      <c r="AR141" s="148" t="s">
        <v>235</v>
      </c>
      <c r="AT141" s="148" t="s">
        <v>511</v>
      </c>
      <c r="AU141" s="148" t="s">
        <v>96</v>
      </c>
      <c r="AY141" s="17" t="s">
        <v>183</v>
      </c>
      <c r="BE141" s="149">
        <f>IF(N141="základní",J141,0)</f>
        <v>0</v>
      </c>
      <c r="BF141" s="149">
        <f>IF(N141="snížená",J141,0)</f>
        <v>0</v>
      </c>
      <c r="BG141" s="149">
        <f>IF(N141="zákl. přenesená",J141,0)</f>
        <v>0</v>
      </c>
      <c r="BH141" s="149">
        <f>IF(N141="sníž. přenesená",J141,0)</f>
        <v>0</v>
      </c>
      <c r="BI141" s="149">
        <f>IF(N141="nulová",J141,0)</f>
        <v>0</v>
      </c>
      <c r="BJ141" s="17" t="s">
        <v>94</v>
      </c>
      <c r="BK141" s="149">
        <f>ROUND(I141*H141,2)</f>
        <v>0</v>
      </c>
      <c r="BL141" s="17" t="s">
        <v>190</v>
      </c>
      <c r="BM141" s="148" t="s">
        <v>1822</v>
      </c>
    </row>
    <row r="142" spans="2:65" s="12" customFormat="1" ht="11.25">
      <c r="B142" s="150"/>
      <c r="D142" s="151" t="s">
        <v>192</v>
      </c>
      <c r="E142" s="152" t="s">
        <v>1</v>
      </c>
      <c r="F142" s="153" t="s">
        <v>1823</v>
      </c>
      <c r="H142" s="154">
        <v>7</v>
      </c>
      <c r="I142" s="155"/>
      <c r="L142" s="150"/>
      <c r="M142" s="156"/>
      <c r="T142" s="157"/>
      <c r="AT142" s="152" t="s">
        <v>192</v>
      </c>
      <c r="AU142" s="152" t="s">
        <v>96</v>
      </c>
      <c r="AV142" s="12" t="s">
        <v>96</v>
      </c>
      <c r="AW142" s="12" t="s">
        <v>42</v>
      </c>
      <c r="AX142" s="12" t="s">
        <v>94</v>
      </c>
      <c r="AY142" s="152" t="s">
        <v>183</v>
      </c>
    </row>
    <row r="143" spans="2:65" s="1" customFormat="1" ht="16.5" customHeight="1">
      <c r="B143" s="33"/>
      <c r="C143" s="176" t="s">
        <v>235</v>
      </c>
      <c r="D143" s="176" t="s">
        <v>511</v>
      </c>
      <c r="E143" s="177" t="s">
        <v>1824</v>
      </c>
      <c r="F143" s="178" t="s">
        <v>1825</v>
      </c>
      <c r="G143" s="179" t="s">
        <v>206</v>
      </c>
      <c r="H143" s="180">
        <v>6</v>
      </c>
      <c r="I143" s="181"/>
      <c r="J143" s="182">
        <f>ROUND(I143*H143,2)</f>
        <v>0</v>
      </c>
      <c r="K143" s="178" t="s">
        <v>230</v>
      </c>
      <c r="L143" s="183"/>
      <c r="M143" s="184" t="s">
        <v>1</v>
      </c>
      <c r="N143" s="185" t="s">
        <v>52</v>
      </c>
      <c r="P143" s="146">
        <f>O143*H143</f>
        <v>0</v>
      </c>
      <c r="Q143" s="146">
        <v>0.05</v>
      </c>
      <c r="R143" s="146">
        <f>Q143*H143</f>
        <v>0.30000000000000004</v>
      </c>
      <c r="S143" s="146">
        <v>0</v>
      </c>
      <c r="T143" s="147">
        <f>S143*H143</f>
        <v>0</v>
      </c>
      <c r="AR143" s="148" t="s">
        <v>235</v>
      </c>
      <c r="AT143" s="148" t="s">
        <v>511</v>
      </c>
      <c r="AU143" s="148" t="s">
        <v>96</v>
      </c>
      <c r="AY143" s="17" t="s">
        <v>183</v>
      </c>
      <c r="BE143" s="149">
        <f>IF(N143="základní",J143,0)</f>
        <v>0</v>
      </c>
      <c r="BF143" s="149">
        <f>IF(N143="snížená",J143,0)</f>
        <v>0</v>
      </c>
      <c r="BG143" s="149">
        <f>IF(N143="zákl. přenesená",J143,0)</f>
        <v>0</v>
      </c>
      <c r="BH143" s="149">
        <f>IF(N143="sníž. přenesená",J143,0)</f>
        <v>0</v>
      </c>
      <c r="BI143" s="149">
        <f>IF(N143="nulová",J143,0)</f>
        <v>0</v>
      </c>
      <c r="BJ143" s="17" t="s">
        <v>94</v>
      </c>
      <c r="BK143" s="149">
        <f>ROUND(I143*H143,2)</f>
        <v>0</v>
      </c>
      <c r="BL143" s="17" t="s">
        <v>190</v>
      </c>
      <c r="BM143" s="148" t="s">
        <v>1826</v>
      </c>
    </row>
    <row r="144" spans="2:65" s="12" customFormat="1" ht="11.25">
      <c r="B144" s="150"/>
      <c r="D144" s="151" t="s">
        <v>192</v>
      </c>
      <c r="E144" s="152" t="s">
        <v>1</v>
      </c>
      <c r="F144" s="153" t="s">
        <v>1827</v>
      </c>
      <c r="H144" s="154">
        <v>6</v>
      </c>
      <c r="I144" s="155"/>
      <c r="L144" s="150"/>
      <c r="M144" s="156"/>
      <c r="T144" s="157"/>
      <c r="AT144" s="152" t="s">
        <v>192</v>
      </c>
      <c r="AU144" s="152" t="s">
        <v>96</v>
      </c>
      <c r="AV144" s="12" t="s">
        <v>96</v>
      </c>
      <c r="AW144" s="12" t="s">
        <v>42</v>
      </c>
      <c r="AX144" s="12" t="s">
        <v>94</v>
      </c>
      <c r="AY144" s="152" t="s">
        <v>183</v>
      </c>
    </row>
    <row r="145" spans="2:65" s="1" customFormat="1" ht="16.5" customHeight="1">
      <c r="B145" s="33"/>
      <c r="C145" s="176" t="s">
        <v>242</v>
      </c>
      <c r="D145" s="176" t="s">
        <v>511</v>
      </c>
      <c r="E145" s="177" t="s">
        <v>1828</v>
      </c>
      <c r="F145" s="178" t="s">
        <v>1829</v>
      </c>
      <c r="G145" s="179" t="s">
        <v>206</v>
      </c>
      <c r="H145" s="180">
        <v>6</v>
      </c>
      <c r="I145" s="181"/>
      <c r="J145" s="182">
        <f>ROUND(I145*H145,2)</f>
        <v>0</v>
      </c>
      <c r="K145" s="178" t="s">
        <v>230</v>
      </c>
      <c r="L145" s="183"/>
      <c r="M145" s="184" t="s">
        <v>1</v>
      </c>
      <c r="N145" s="185" t="s">
        <v>52</v>
      </c>
      <c r="P145" s="146">
        <f>O145*H145</f>
        <v>0</v>
      </c>
      <c r="Q145" s="146">
        <v>0.05</v>
      </c>
      <c r="R145" s="146">
        <f>Q145*H145</f>
        <v>0.30000000000000004</v>
      </c>
      <c r="S145" s="146">
        <v>0</v>
      </c>
      <c r="T145" s="147">
        <f>S145*H145</f>
        <v>0</v>
      </c>
      <c r="AR145" s="148" t="s">
        <v>235</v>
      </c>
      <c r="AT145" s="148" t="s">
        <v>511</v>
      </c>
      <c r="AU145" s="148" t="s">
        <v>96</v>
      </c>
      <c r="AY145" s="17" t="s">
        <v>183</v>
      </c>
      <c r="BE145" s="149">
        <f>IF(N145="základní",J145,0)</f>
        <v>0</v>
      </c>
      <c r="BF145" s="149">
        <f>IF(N145="snížená",J145,0)</f>
        <v>0</v>
      </c>
      <c r="BG145" s="149">
        <f>IF(N145="zákl. přenesená",J145,0)</f>
        <v>0</v>
      </c>
      <c r="BH145" s="149">
        <f>IF(N145="sníž. přenesená",J145,0)</f>
        <v>0</v>
      </c>
      <c r="BI145" s="149">
        <f>IF(N145="nulová",J145,0)</f>
        <v>0</v>
      </c>
      <c r="BJ145" s="17" t="s">
        <v>94</v>
      </c>
      <c r="BK145" s="149">
        <f>ROUND(I145*H145,2)</f>
        <v>0</v>
      </c>
      <c r="BL145" s="17" t="s">
        <v>190</v>
      </c>
      <c r="BM145" s="148" t="s">
        <v>1830</v>
      </c>
    </row>
    <row r="146" spans="2:65" s="12" customFormat="1" ht="11.25">
      <c r="B146" s="150"/>
      <c r="D146" s="151" t="s">
        <v>192</v>
      </c>
      <c r="E146" s="152" t="s">
        <v>1</v>
      </c>
      <c r="F146" s="153" t="s">
        <v>1831</v>
      </c>
      <c r="H146" s="154">
        <v>6</v>
      </c>
      <c r="I146" s="155"/>
      <c r="L146" s="150"/>
      <c r="M146" s="156"/>
      <c r="T146" s="157"/>
      <c r="AT146" s="152" t="s">
        <v>192</v>
      </c>
      <c r="AU146" s="152" t="s">
        <v>96</v>
      </c>
      <c r="AV146" s="12" t="s">
        <v>96</v>
      </c>
      <c r="AW146" s="12" t="s">
        <v>42</v>
      </c>
      <c r="AX146" s="12" t="s">
        <v>94</v>
      </c>
      <c r="AY146" s="152" t="s">
        <v>183</v>
      </c>
    </row>
    <row r="147" spans="2:65" s="1" customFormat="1" ht="16.5" customHeight="1">
      <c r="B147" s="33"/>
      <c r="C147" s="176" t="s">
        <v>248</v>
      </c>
      <c r="D147" s="176" t="s">
        <v>511</v>
      </c>
      <c r="E147" s="177" t="s">
        <v>1832</v>
      </c>
      <c r="F147" s="178" t="s">
        <v>1833</v>
      </c>
      <c r="G147" s="179" t="s">
        <v>206</v>
      </c>
      <c r="H147" s="180">
        <v>5</v>
      </c>
      <c r="I147" s="181"/>
      <c r="J147" s="182">
        <f>ROUND(I147*H147,2)</f>
        <v>0</v>
      </c>
      <c r="K147" s="178" t="s">
        <v>230</v>
      </c>
      <c r="L147" s="183"/>
      <c r="M147" s="184" t="s">
        <v>1</v>
      </c>
      <c r="N147" s="185" t="s">
        <v>52</v>
      </c>
      <c r="P147" s="146">
        <f>O147*H147</f>
        <v>0</v>
      </c>
      <c r="Q147" s="146">
        <v>0.05</v>
      </c>
      <c r="R147" s="146">
        <f>Q147*H147</f>
        <v>0.25</v>
      </c>
      <c r="S147" s="146">
        <v>0</v>
      </c>
      <c r="T147" s="147">
        <f>S147*H147</f>
        <v>0</v>
      </c>
      <c r="AR147" s="148" t="s">
        <v>235</v>
      </c>
      <c r="AT147" s="148" t="s">
        <v>511</v>
      </c>
      <c r="AU147" s="148" t="s">
        <v>96</v>
      </c>
      <c r="AY147" s="17" t="s">
        <v>183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94</v>
      </c>
      <c r="BK147" s="149">
        <f>ROUND(I147*H147,2)</f>
        <v>0</v>
      </c>
      <c r="BL147" s="17" t="s">
        <v>190</v>
      </c>
      <c r="BM147" s="148" t="s">
        <v>1834</v>
      </c>
    </row>
    <row r="148" spans="2:65" s="12" customFormat="1" ht="11.25">
      <c r="B148" s="150"/>
      <c r="D148" s="151" t="s">
        <v>192</v>
      </c>
      <c r="E148" s="152" t="s">
        <v>1</v>
      </c>
      <c r="F148" s="153" t="s">
        <v>1835</v>
      </c>
      <c r="H148" s="154">
        <v>5</v>
      </c>
      <c r="I148" s="155"/>
      <c r="L148" s="150"/>
      <c r="M148" s="156"/>
      <c r="T148" s="157"/>
      <c r="AT148" s="152" t="s">
        <v>192</v>
      </c>
      <c r="AU148" s="152" t="s">
        <v>96</v>
      </c>
      <c r="AV148" s="12" t="s">
        <v>96</v>
      </c>
      <c r="AW148" s="12" t="s">
        <v>42</v>
      </c>
      <c r="AX148" s="12" t="s">
        <v>94</v>
      </c>
      <c r="AY148" s="152" t="s">
        <v>183</v>
      </c>
    </row>
    <row r="149" spans="2:65" s="1" customFormat="1" ht="16.5" customHeight="1">
      <c r="B149" s="33"/>
      <c r="C149" s="176" t="s">
        <v>255</v>
      </c>
      <c r="D149" s="176" t="s">
        <v>511</v>
      </c>
      <c r="E149" s="177" t="s">
        <v>1836</v>
      </c>
      <c r="F149" s="178" t="s">
        <v>1837</v>
      </c>
      <c r="G149" s="179" t="s">
        <v>206</v>
      </c>
      <c r="H149" s="180">
        <v>5</v>
      </c>
      <c r="I149" s="181"/>
      <c r="J149" s="182">
        <f>ROUND(I149*H149,2)</f>
        <v>0</v>
      </c>
      <c r="K149" s="178" t="s">
        <v>230</v>
      </c>
      <c r="L149" s="183"/>
      <c r="M149" s="184" t="s">
        <v>1</v>
      </c>
      <c r="N149" s="185" t="s">
        <v>52</v>
      </c>
      <c r="P149" s="146">
        <f>O149*H149</f>
        <v>0</v>
      </c>
      <c r="Q149" s="146">
        <v>0.05</v>
      </c>
      <c r="R149" s="146">
        <f>Q149*H149</f>
        <v>0.25</v>
      </c>
      <c r="S149" s="146">
        <v>0</v>
      </c>
      <c r="T149" s="147">
        <f>S149*H149</f>
        <v>0</v>
      </c>
      <c r="AR149" s="148" t="s">
        <v>235</v>
      </c>
      <c r="AT149" s="148" t="s">
        <v>511</v>
      </c>
      <c r="AU149" s="148" t="s">
        <v>96</v>
      </c>
      <c r="AY149" s="17" t="s">
        <v>183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94</v>
      </c>
      <c r="BK149" s="149">
        <f>ROUND(I149*H149,2)</f>
        <v>0</v>
      </c>
      <c r="BL149" s="17" t="s">
        <v>190</v>
      </c>
      <c r="BM149" s="148" t="s">
        <v>1838</v>
      </c>
    </row>
    <row r="150" spans="2:65" s="12" customFormat="1" ht="11.25">
      <c r="B150" s="150"/>
      <c r="D150" s="151" t="s">
        <v>192</v>
      </c>
      <c r="E150" s="152" t="s">
        <v>1</v>
      </c>
      <c r="F150" s="153" t="s">
        <v>1839</v>
      </c>
      <c r="H150" s="154">
        <v>5</v>
      </c>
      <c r="I150" s="155"/>
      <c r="L150" s="150"/>
      <c r="M150" s="156"/>
      <c r="T150" s="157"/>
      <c r="AT150" s="152" t="s">
        <v>192</v>
      </c>
      <c r="AU150" s="152" t="s">
        <v>96</v>
      </c>
      <c r="AV150" s="12" t="s">
        <v>96</v>
      </c>
      <c r="AW150" s="12" t="s">
        <v>42</v>
      </c>
      <c r="AX150" s="12" t="s">
        <v>94</v>
      </c>
      <c r="AY150" s="152" t="s">
        <v>183</v>
      </c>
    </row>
    <row r="151" spans="2:65" s="1" customFormat="1" ht="16.5" customHeight="1">
      <c r="B151" s="33"/>
      <c r="C151" s="137" t="s">
        <v>267</v>
      </c>
      <c r="D151" s="137" t="s">
        <v>185</v>
      </c>
      <c r="E151" s="138" t="s">
        <v>1840</v>
      </c>
      <c r="F151" s="139" t="s">
        <v>1841</v>
      </c>
      <c r="G151" s="140" t="s">
        <v>206</v>
      </c>
      <c r="H151" s="141">
        <v>40</v>
      </c>
      <c r="I151" s="142"/>
      <c r="J151" s="143">
        <f>ROUND(I151*H151,2)</f>
        <v>0</v>
      </c>
      <c r="K151" s="139" t="s">
        <v>189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190</v>
      </c>
      <c r="AT151" s="148" t="s">
        <v>185</v>
      </c>
      <c r="AU151" s="148" t="s">
        <v>96</v>
      </c>
      <c r="AY151" s="17" t="s">
        <v>183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190</v>
      </c>
      <c r="BM151" s="148" t="s">
        <v>1842</v>
      </c>
    </row>
    <row r="152" spans="2:65" s="12" customFormat="1" ht="11.25">
      <c r="B152" s="150"/>
      <c r="D152" s="151" t="s">
        <v>192</v>
      </c>
      <c r="E152" s="152" t="s">
        <v>1</v>
      </c>
      <c r="F152" s="153" t="s">
        <v>393</v>
      </c>
      <c r="H152" s="154">
        <v>40</v>
      </c>
      <c r="I152" s="155"/>
      <c r="L152" s="150"/>
      <c r="M152" s="156"/>
      <c r="T152" s="157"/>
      <c r="AT152" s="152" t="s">
        <v>192</v>
      </c>
      <c r="AU152" s="152" t="s">
        <v>96</v>
      </c>
      <c r="AV152" s="12" t="s">
        <v>96</v>
      </c>
      <c r="AW152" s="12" t="s">
        <v>42</v>
      </c>
      <c r="AX152" s="12" t="s">
        <v>94</v>
      </c>
      <c r="AY152" s="152" t="s">
        <v>183</v>
      </c>
    </row>
    <row r="153" spans="2:65" s="1" customFormat="1" ht="16.5" customHeight="1">
      <c r="B153" s="33"/>
      <c r="C153" s="137" t="s">
        <v>275</v>
      </c>
      <c r="D153" s="137" t="s">
        <v>185</v>
      </c>
      <c r="E153" s="138" t="s">
        <v>548</v>
      </c>
      <c r="F153" s="139" t="s">
        <v>549</v>
      </c>
      <c r="G153" s="140" t="s">
        <v>188</v>
      </c>
      <c r="H153" s="141">
        <v>32</v>
      </c>
      <c r="I153" s="142"/>
      <c r="J153" s="143">
        <f>ROUND(I153*H153,2)</f>
        <v>0</v>
      </c>
      <c r="K153" s="139" t="s">
        <v>189</v>
      </c>
      <c r="L153" s="33"/>
      <c r="M153" s="144" t="s">
        <v>1</v>
      </c>
      <c r="N153" s="145" t="s">
        <v>52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190</v>
      </c>
      <c r="AT153" s="148" t="s">
        <v>185</v>
      </c>
      <c r="AU153" s="148" t="s">
        <v>96</v>
      </c>
      <c r="AY153" s="17" t="s">
        <v>183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94</v>
      </c>
      <c r="BK153" s="149">
        <f>ROUND(I153*H153,2)</f>
        <v>0</v>
      </c>
      <c r="BL153" s="17" t="s">
        <v>190</v>
      </c>
      <c r="BM153" s="148" t="s">
        <v>1843</v>
      </c>
    </row>
    <row r="154" spans="2:65" s="12" customFormat="1" ht="11.25">
      <c r="B154" s="150"/>
      <c r="D154" s="151" t="s">
        <v>192</v>
      </c>
      <c r="E154" s="152" t="s">
        <v>1</v>
      </c>
      <c r="F154" s="153" t="s">
        <v>1844</v>
      </c>
      <c r="H154" s="154">
        <v>32</v>
      </c>
      <c r="I154" s="155"/>
      <c r="L154" s="150"/>
      <c r="M154" s="156"/>
      <c r="T154" s="157"/>
      <c r="AT154" s="152" t="s">
        <v>192</v>
      </c>
      <c r="AU154" s="152" t="s">
        <v>96</v>
      </c>
      <c r="AV154" s="12" t="s">
        <v>96</v>
      </c>
      <c r="AW154" s="12" t="s">
        <v>42</v>
      </c>
      <c r="AX154" s="12" t="s">
        <v>94</v>
      </c>
      <c r="AY154" s="152" t="s">
        <v>183</v>
      </c>
    </row>
    <row r="155" spans="2:65" s="1" customFormat="1" ht="16.5" customHeight="1">
      <c r="B155" s="33"/>
      <c r="C155" s="176" t="s">
        <v>281</v>
      </c>
      <c r="D155" s="176" t="s">
        <v>511</v>
      </c>
      <c r="E155" s="177" t="s">
        <v>1668</v>
      </c>
      <c r="F155" s="178" t="s">
        <v>1669</v>
      </c>
      <c r="G155" s="179" t="s">
        <v>514</v>
      </c>
      <c r="H155" s="180">
        <v>3.3279999999999998</v>
      </c>
      <c r="I155" s="181"/>
      <c r="J155" s="182">
        <f>ROUND(I155*H155,2)</f>
        <v>0</v>
      </c>
      <c r="K155" s="178" t="s">
        <v>230</v>
      </c>
      <c r="L155" s="183"/>
      <c r="M155" s="184" t="s">
        <v>1</v>
      </c>
      <c r="N155" s="185" t="s">
        <v>52</v>
      </c>
      <c r="P155" s="146">
        <f>O155*H155</f>
        <v>0</v>
      </c>
      <c r="Q155" s="146">
        <v>0.2</v>
      </c>
      <c r="R155" s="146">
        <f>Q155*H155</f>
        <v>0.66559999999999997</v>
      </c>
      <c r="S155" s="146">
        <v>0</v>
      </c>
      <c r="T155" s="147">
        <f>S155*H155</f>
        <v>0</v>
      </c>
      <c r="AR155" s="148" t="s">
        <v>235</v>
      </c>
      <c r="AT155" s="148" t="s">
        <v>511</v>
      </c>
      <c r="AU155" s="148" t="s">
        <v>96</v>
      </c>
      <c r="AY155" s="17" t="s">
        <v>183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94</v>
      </c>
      <c r="BK155" s="149">
        <f>ROUND(I155*H155,2)</f>
        <v>0</v>
      </c>
      <c r="BL155" s="17" t="s">
        <v>190</v>
      </c>
      <c r="BM155" s="148" t="s">
        <v>1845</v>
      </c>
    </row>
    <row r="156" spans="2:65" s="12" customFormat="1" ht="11.25">
      <c r="B156" s="150"/>
      <c r="D156" s="151" t="s">
        <v>192</v>
      </c>
      <c r="E156" s="152" t="s">
        <v>1</v>
      </c>
      <c r="F156" s="153" t="s">
        <v>1846</v>
      </c>
      <c r="H156" s="154">
        <v>3.3279999999999998</v>
      </c>
      <c r="I156" s="155"/>
      <c r="L156" s="150"/>
      <c r="M156" s="156"/>
      <c r="T156" s="157"/>
      <c r="AT156" s="152" t="s">
        <v>192</v>
      </c>
      <c r="AU156" s="152" t="s">
        <v>96</v>
      </c>
      <c r="AV156" s="12" t="s">
        <v>96</v>
      </c>
      <c r="AW156" s="12" t="s">
        <v>42</v>
      </c>
      <c r="AX156" s="12" t="s">
        <v>94</v>
      </c>
      <c r="AY156" s="152" t="s">
        <v>183</v>
      </c>
    </row>
    <row r="157" spans="2:65" s="1" customFormat="1" ht="16.5" customHeight="1">
      <c r="B157" s="33"/>
      <c r="C157" s="137" t="s">
        <v>8</v>
      </c>
      <c r="D157" s="137" t="s">
        <v>185</v>
      </c>
      <c r="E157" s="138" t="s">
        <v>561</v>
      </c>
      <c r="F157" s="139" t="s">
        <v>562</v>
      </c>
      <c r="G157" s="140" t="s">
        <v>488</v>
      </c>
      <c r="H157" s="141">
        <v>1E-3</v>
      </c>
      <c r="I157" s="142"/>
      <c r="J157" s="143">
        <f>ROUND(I157*H157,2)</f>
        <v>0</v>
      </c>
      <c r="K157" s="139" t="s">
        <v>189</v>
      </c>
      <c r="L157" s="33"/>
      <c r="M157" s="144" t="s">
        <v>1</v>
      </c>
      <c r="N157" s="145" t="s">
        <v>52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190</v>
      </c>
      <c r="AT157" s="148" t="s">
        <v>185</v>
      </c>
      <c r="AU157" s="148" t="s">
        <v>96</v>
      </c>
      <c r="AY157" s="17" t="s">
        <v>183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94</v>
      </c>
      <c r="BK157" s="149">
        <f>ROUND(I157*H157,2)</f>
        <v>0</v>
      </c>
      <c r="BL157" s="17" t="s">
        <v>190</v>
      </c>
      <c r="BM157" s="148" t="s">
        <v>1847</v>
      </c>
    </row>
    <row r="158" spans="2:65" s="13" customFormat="1" ht="11.25">
      <c r="B158" s="158"/>
      <c r="D158" s="151" t="s">
        <v>192</v>
      </c>
      <c r="E158" s="159" t="s">
        <v>1</v>
      </c>
      <c r="F158" s="160" t="s">
        <v>1848</v>
      </c>
      <c r="H158" s="159" t="s">
        <v>1</v>
      </c>
      <c r="I158" s="161"/>
      <c r="L158" s="158"/>
      <c r="M158" s="162"/>
      <c r="T158" s="163"/>
      <c r="AT158" s="159" t="s">
        <v>192</v>
      </c>
      <c r="AU158" s="159" t="s">
        <v>96</v>
      </c>
      <c r="AV158" s="13" t="s">
        <v>94</v>
      </c>
      <c r="AW158" s="13" t="s">
        <v>42</v>
      </c>
      <c r="AX158" s="13" t="s">
        <v>87</v>
      </c>
      <c r="AY158" s="159" t="s">
        <v>183</v>
      </c>
    </row>
    <row r="159" spans="2:65" s="12" customFormat="1" ht="11.25">
      <c r="B159" s="150"/>
      <c r="D159" s="151" t="s">
        <v>192</v>
      </c>
      <c r="E159" s="152" t="s">
        <v>1</v>
      </c>
      <c r="F159" s="153" t="s">
        <v>1849</v>
      </c>
      <c r="H159" s="154">
        <v>1E-3</v>
      </c>
      <c r="I159" s="155"/>
      <c r="L159" s="150"/>
      <c r="M159" s="156"/>
      <c r="T159" s="157"/>
      <c r="AT159" s="152" t="s">
        <v>192</v>
      </c>
      <c r="AU159" s="152" t="s">
        <v>96</v>
      </c>
      <c r="AV159" s="12" t="s">
        <v>96</v>
      </c>
      <c r="AW159" s="12" t="s">
        <v>42</v>
      </c>
      <c r="AX159" s="12" t="s">
        <v>94</v>
      </c>
      <c r="AY159" s="152" t="s">
        <v>183</v>
      </c>
    </row>
    <row r="160" spans="2:65" s="1" customFormat="1" ht="16.5" customHeight="1">
      <c r="B160" s="33"/>
      <c r="C160" s="176" t="s">
        <v>290</v>
      </c>
      <c r="D160" s="176" t="s">
        <v>511</v>
      </c>
      <c r="E160" s="177" t="s">
        <v>565</v>
      </c>
      <c r="F160" s="178" t="s">
        <v>566</v>
      </c>
      <c r="G160" s="179" t="s">
        <v>206</v>
      </c>
      <c r="H160" s="180">
        <v>123.6</v>
      </c>
      <c r="I160" s="181"/>
      <c r="J160" s="182">
        <f>ROUND(I160*H160,2)</f>
        <v>0</v>
      </c>
      <c r="K160" s="178" t="s">
        <v>230</v>
      </c>
      <c r="L160" s="183"/>
      <c r="M160" s="184" t="s">
        <v>1</v>
      </c>
      <c r="N160" s="185" t="s">
        <v>52</v>
      </c>
      <c r="P160" s="146">
        <f>O160*H160</f>
        <v>0</v>
      </c>
      <c r="Q160" s="146">
        <v>0</v>
      </c>
      <c r="R160" s="146">
        <f>Q160*H160</f>
        <v>0</v>
      </c>
      <c r="S160" s="146">
        <v>0</v>
      </c>
      <c r="T160" s="147">
        <f>S160*H160</f>
        <v>0</v>
      </c>
      <c r="AR160" s="148" t="s">
        <v>235</v>
      </c>
      <c r="AT160" s="148" t="s">
        <v>511</v>
      </c>
      <c r="AU160" s="148" t="s">
        <v>96</v>
      </c>
      <c r="AY160" s="17" t="s">
        <v>183</v>
      </c>
      <c r="BE160" s="149">
        <f>IF(N160="základní",J160,0)</f>
        <v>0</v>
      </c>
      <c r="BF160" s="149">
        <f>IF(N160="snížená",J160,0)</f>
        <v>0</v>
      </c>
      <c r="BG160" s="149">
        <f>IF(N160="zákl. přenesená",J160,0)</f>
        <v>0</v>
      </c>
      <c r="BH160" s="149">
        <f>IF(N160="sníž. přenesená",J160,0)</f>
        <v>0</v>
      </c>
      <c r="BI160" s="149">
        <f>IF(N160="nulová",J160,0)</f>
        <v>0</v>
      </c>
      <c r="BJ160" s="17" t="s">
        <v>94</v>
      </c>
      <c r="BK160" s="149">
        <f>ROUND(I160*H160,2)</f>
        <v>0</v>
      </c>
      <c r="BL160" s="17" t="s">
        <v>190</v>
      </c>
      <c r="BM160" s="148" t="s">
        <v>1850</v>
      </c>
    </row>
    <row r="161" spans="2:65" s="12" customFormat="1" ht="11.25">
      <c r="B161" s="150"/>
      <c r="D161" s="151" t="s">
        <v>192</v>
      </c>
      <c r="E161" s="152" t="s">
        <v>1</v>
      </c>
      <c r="F161" s="153" t="s">
        <v>1851</v>
      </c>
      <c r="H161" s="154">
        <v>123.6</v>
      </c>
      <c r="I161" s="155"/>
      <c r="L161" s="150"/>
      <c r="M161" s="156"/>
      <c r="T161" s="157"/>
      <c r="AT161" s="152" t="s">
        <v>192</v>
      </c>
      <c r="AU161" s="152" t="s">
        <v>96</v>
      </c>
      <c r="AV161" s="12" t="s">
        <v>96</v>
      </c>
      <c r="AW161" s="12" t="s">
        <v>42</v>
      </c>
      <c r="AX161" s="12" t="s">
        <v>94</v>
      </c>
      <c r="AY161" s="152" t="s">
        <v>183</v>
      </c>
    </row>
    <row r="162" spans="2:65" s="1" customFormat="1" ht="16.5" customHeight="1">
      <c r="B162" s="33"/>
      <c r="C162" s="137" t="s">
        <v>294</v>
      </c>
      <c r="D162" s="137" t="s">
        <v>185</v>
      </c>
      <c r="E162" s="138" t="s">
        <v>1852</v>
      </c>
      <c r="F162" s="139" t="s">
        <v>1853</v>
      </c>
      <c r="G162" s="140" t="s">
        <v>514</v>
      </c>
      <c r="H162" s="141">
        <v>2</v>
      </c>
      <c r="I162" s="142"/>
      <c r="J162" s="143">
        <f>ROUND(I162*H162,2)</f>
        <v>0</v>
      </c>
      <c r="K162" s="139" t="s">
        <v>189</v>
      </c>
      <c r="L162" s="33"/>
      <c r="M162" s="144" t="s">
        <v>1</v>
      </c>
      <c r="N162" s="145" t="s">
        <v>52</v>
      </c>
      <c r="P162" s="146">
        <f>O162*H162</f>
        <v>0</v>
      </c>
      <c r="Q162" s="146">
        <v>0</v>
      </c>
      <c r="R162" s="146">
        <f>Q162*H162</f>
        <v>0</v>
      </c>
      <c r="S162" s="146">
        <v>0</v>
      </c>
      <c r="T162" s="147">
        <f>S162*H162</f>
        <v>0</v>
      </c>
      <c r="AR162" s="148" t="s">
        <v>190</v>
      </c>
      <c r="AT162" s="148" t="s">
        <v>185</v>
      </c>
      <c r="AU162" s="148" t="s">
        <v>96</v>
      </c>
      <c r="AY162" s="17" t="s">
        <v>183</v>
      </c>
      <c r="BE162" s="149">
        <f>IF(N162="základní",J162,0)</f>
        <v>0</v>
      </c>
      <c r="BF162" s="149">
        <f>IF(N162="snížená",J162,0)</f>
        <v>0</v>
      </c>
      <c r="BG162" s="149">
        <f>IF(N162="zákl. přenesená",J162,0)</f>
        <v>0</v>
      </c>
      <c r="BH162" s="149">
        <f>IF(N162="sníž. přenesená",J162,0)</f>
        <v>0</v>
      </c>
      <c r="BI162" s="149">
        <f>IF(N162="nulová",J162,0)</f>
        <v>0</v>
      </c>
      <c r="BJ162" s="17" t="s">
        <v>94</v>
      </c>
      <c r="BK162" s="149">
        <f>ROUND(I162*H162,2)</f>
        <v>0</v>
      </c>
      <c r="BL162" s="17" t="s">
        <v>190</v>
      </c>
      <c r="BM162" s="148" t="s">
        <v>1854</v>
      </c>
    </row>
    <row r="163" spans="2:65" s="13" customFormat="1" ht="11.25">
      <c r="B163" s="158"/>
      <c r="D163" s="151" t="s">
        <v>192</v>
      </c>
      <c r="E163" s="159" t="s">
        <v>1</v>
      </c>
      <c r="F163" s="160" t="s">
        <v>1855</v>
      </c>
      <c r="H163" s="159" t="s">
        <v>1</v>
      </c>
      <c r="I163" s="161"/>
      <c r="L163" s="158"/>
      <c r="M163" s="162"/>
      <c r="T163" s="163"/>
      <c r="AT163" s="159" t="s">
        <v>192</v>
      </c>
      <c r="AU163" s="159" t="s">
        <v>96</v>
      </c>
      <c r="AV163" s="13" t="s">
        <v>94</v>
      </c>
      <c r="AW163" s="13" t="s">
        <v>42</v>
      </c>
      <c r="AX163" s="13" t="s">
        <v>87</v>
      </c>
      <c r="AY163" s="159" t="s">
        <v>183</v>
      </c>
    </row>
    <row r="164" spans="2:65" s="13" customFormat="1" ht="11.25">
      <c r="B164" s="158"/>
      <c r="D164" s="151" t="s">
        <v>192</v>
      </c>
      <c r="E164" s="159" t="s">
        <v>1</v>
      </c>
      <c r="F164" s="160" t="s">
        <v>573</v>
      </c>
      <c r="H164" s="159" t="s">
        <v>1</v>
      </c>
      <c r="I164" s="161"/>
      <c r="L164" s="158"/>
      <c r="M164" s="162"/>
      <c r="T164" s="163"/>
      <c r="AT164" s="159" t="s">
        <v>192</v>
      </c>
      <c r="AU164" s="159" t="s">
        <v>96</v>
      </c>
      <c r="AV164" s="13" t="s">
        <v>94</v>
      </c>
      <c r="AW164" s="13" t="s">
        <v>42</v>
      </c>
      <c r="AX164" s="13" t="s">
        <v>87</v>
      </c>
      <c r="AY164" s="159" t="s">
        <v>183</v>
      </c>
    </row>
    <row r="165" spans="2:65" s="12" customFormat="1" ht="11.25">
      <c r="B165" s="150"/>
      <c r="D165" s="151" t="s">
        <v>192</v>
      </c>
      <c r="E165" s="152" t="s">
        <v>1</v>
      </c>
      <c r="F165" s="153" t="s">
        <v>1856</v>
      </c>
      <c r="H165" s="154">
        <v>2</v>
      </c>
      <c r="I165" s="155"/>
      <c r="L165" s="150"/>
      <c r="M165" s="156"/>
      <c r="T165" s="157"/>
      <c r="AT165" s="152" t="s">
        <v>192</v>
      </c>
      <c r="AU165" s="152" t="s">
        <v>96</v>
      </c>
      <c r="AV165" s="12" t="s">
        <v>96</v>
      </c>
      <c r="AW165" s="12" t="s">
        <v>42</v>
      </c>
      <c r="AX165" s="12" t="s">
        <v>94</v>
      </c>
      <c r="AY165" s="152" t="s">
        <v>183</v>
      </c>
    </row>
    <row r="166" spans="2:65" s="1" customFormat="1" ht="16.5" customHeight="1">
      <c r="B166" s="33"/>
      <c r="C166" s="137" t="s">
        <v>298</v>
      </c>
      <c r="D166" s="137" t="s">
        <v>185</v>
      </c>
      <c r="E166" s="138" t="s">
        <v>574</v>
      </c>
      <c r="F166" s="139" t="s">
        <v>575</v>
      </c>
      <c r="G166" s="140" t="s">
        <v>514</v>
      </c>
      <c r="H166" s="141">
        <v>2</v>
      </c>
      <c r="I166" s="142"/>
      <c r="J166" s="143">
        <f>ROUND(I166*H166,2)</f>
        <v>0</v>
      </c>
      <c r="K166" s="139" t="s">
        <v>189</v>
      </c>
      <c r="L166" s="33"/>
      <c r="M166" s="144" t="s">
        <v>1</v>
      </c>
      <c r="N166" s="145" t="s">
        <v>52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190</v>
      </c>
      <c r="AT166" s="148" t="s">
        <v>185</v>
      </c>
      <c r="AU166" s="148" t="s">
        <v>96</v>
      </c>
      <c r="AY166" s="17" t="s">
        <v>183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94</v>
      </c>
      <c r="BK166" s="149">
        <f>ROUND(I166*H166,2)</f>
        <v>0</v>
      </c>
      <c r="BL166" s="17" t="s">
        <v>190</v>
      </c>
      <c r="BM166" s="148" t="s">
        <v>1857</v>
      </c>
    </row>
    <row r="167" spans="2:65" s="12" customFormat="1" ht="11.25">
      <c r="B167" s="150"/>
      <c r="D167" s="151" t="s">
        <v>192</v>
      </c>
      <c r="E167" s="152" t="s">
        <v>1</v>
      </c>
      <c r="F167" s="153" t="s">
        <v>1856</v>
      </c>
      <c r="H167" s="154">
        <v>2</v>
      </c>
      <c r="I167" s="155"/>
      <c r="L167" s="150"/>
      <c r="M167" s="156"/>
      <c r="T167" s="157"/>
      <c r="AT167" s="152" t="s">
        <v>192</v>
      </c>
      <c r="AU167" s="152" t="s">
        <v>96</v>
      </c>
      <c r="AV167" s="12" t="s">
        <v>96</v>
      </c>
      <c r="AW167" s="12" t="s">
        <v>42</v>
      </c>
      <c r="AX167" s="12" t="s">
        <v>94</v>
      </c>
      <c r="AY167" s="152" t="s">
        <v>183</v>
      </c>
    </row>
    <row r="168" spans="2:65" s="1" customFormat="1" ht="16.5" customHeight="1">
      <c r="B168" s="33"/>
      <c r="C168" s="137" t="s">
        <v>289</v>
      </c>
      <c r="D168" s="137" t="s">
        <v>185</v>
      </c>
      <c r="E168" s="138" t="s">
        <v>577</v>
      </c>
      <c r="F168" s="139" t="s">
        <v>578</v>
      </c>
      <c r="G168" s="140" t="s">
        <v>514</v>
      </c>
      <c r="H168" s="141">
        <v>2</v>
      </c>
      <c r="I168" s="142"/>
      <c r="J168" s="143">
        <f>ROUND(I168*H168,2)</f>
        <v>0</v>
      </c>
      <c r="K168" s="139" t="s">
        <v>189</v>
      </c>
      <c r="L168" s="33"/>
      <c r="M168" s="144" t="s">
        <v>1</v>
      </c>
      <c r="N168" s="145" t="s">
        <v>52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190</v>
      </c>
      <c r="AT168" s="148" t="s">
        <v>185</v>
      </c>
      <c r="AU168" s="148" t="s">
        <v>96</v>
      </c>
      <c r="AY168" s="17" t="s">
        <v>183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94</v>
      </c>
      <c r="BK168" s="149">
        <f>ROUND(I168*H168,2)</f>
        <v>0</v>
      </c>
      <c r="BL168" s="17" t="s">
        <v>190</v>
      </c>
      <c r="BM168" s="148" t="s">
        <v>1858</v>
      </c>
    </row>
    <row r="169" spans="2:65" s="13" customFormat="1" ht="11.25">
      <c r="B169" s="158"/>
      <c r="D169" s="151" t="s">
        <v>192</v>
      </c>
      <c r="E169" s="159" t="s">
        <v>1</v>
      </c>
      <c r="F169" s="160" t="s">
        <v>580</v>
      </c>
      <c r="H169" s="159" t="s">
        <v>1</v>
      </c>
      <c r="I169" s="161"/>
      <c r="L169" s="158"/>
      <c r="M169" s="162"/>
      <c r="T169" s="163"/>
      <c r="AT169" s="159" t="s">
        <v>192</v>
      </c>
      <c r="AU169" s="159" t="s">
        <v>96</v>
      </c>
      <c r="AV169" s="13" t="s">
        <v>94</v>
      </c>
      <c r="AW169" s="13" t="s">
        <v>42</v>
      </c>
      <c r="AX169" s="13" t="s">
        <v>87</v>
      </c>
      <c r="AY169" s="159" t="s">
        <v>183</v>
      </c>
    </row>
    <row r="170" spans="2:65" s="12" customFormat="1" ht="11.25">
      <c r="B170" s="150"/>
      <c r="D170" s="151" t="s">
        <v>192</v>
      </c>
      <c r="E170" s="152" t="s">
        <v>1</v>
      </c>
      <c r="F170" s="153" t="s">
        <v>1856</v>
      </c>
      <c r="H170" s="154">
        <v>2</v>
      </c>
      <c r="I170" s="155"/>
      <c r="L170" s="150"/>
      <c r="M170" s="156"/>
      <c r="T170" s="157"/>
      <c r="AT170" s="152" t="s">
        <v>192</v>
      </c>
      <c r="AU170" s="152" t="s">
        <v>96</v>
      </c>
      <c r="AV170" s="12" t="s">
        <v>96</v>
      </c>
      <c r="AW170" s="12" t="s">
        <v>42</v>
      </c>
      <c r="AX170" s="12" t="s">
        <v>94</v>
      </c>
      <c r="AY170" s="152" t="s">
        <v>183</v>
      </c>
    </row>
    <row r="171" spans="2:65" s="1" customFormat="1" ht="16.5" customHeight="1">
      <c r="B171" s="33"/>
      <c r="C171" s="137" t="s">
        <v>305</v>
      </c>
      <c r="D171" s="137" t="s">
        <v>185</v>
      </c>
      <c r="E171" s="138" t="s">
        <v>486</v>
      </c>
      <c r="F171" s="139" t="s">
        <v>487</v>
      </c>
      <c r="G171" s="140" t="s">
        <v>488</v>
      </c>
      <c r="H171" s="141">
        <v>5.13</v>
      </c>
      <c r="I171" s="142"/>
      <c r="J171" s="143">
        <f>ROUND(I171*H171,2)</f>
        <v>0</v>
      </c>
      <c r="K171" s="139" t="s">
        <v>189</v>
      </c>
      <c r="L171" s="33"/>
      <c r="M171" s="144" t="s">
        <v>1</v>
      </c>
      <c r="N171" s="145" t="s">
        <v>52</v>
      </c>
      <c r="P171" s="146">
        <f>O171*H171</f>
        <v>0</v>
      </c>
      <c r="Q171" s="146">
        <v>0</v>
      </c>
      <c r="R171" s="146">
        <f>Q171*H171</f>
        <v>0</v>
      </c>
      <c r="S171" s="146">
        <v>0</v>
      </c>
      <c r="T171" s="147">
        <f>S171*H171</f>
        <v>0</v>
      </c>
      <c r="AR171" s="148" t="s">
        <v>190</v>
      </c>
      <c r="AT171" s="148" t="s">
        <v>185</v>
      </c>
      <c r="AU171" s="148" t="s">
        <v>96</v>
      </c>
      <c r="AY171" s="17" t="s">
        <v>183</v>
      </c>
      <c r="BE171" s="149">
        <f>IF(N171="základní",J171,0)</f>
        <v>0</v>
      </c>
      <c r="BF171" s="149">
        <f>IF(N171="snížená",J171,0)</f>
        <v>0</v>
      </c>
      <c r="BG171" s="149">
        <f>IF(N171="zákl. přenesená",J171,0)</f>
        <v>0</v>
      </c>
      <c r="BH171" s="149">
        <f>IF(N171="sníž. přenesená",J171,0)</f>
        <v>0</v>
      </c>
      <c r="BI171" s="149">
        <f>IF(N171="nulová",J171,0)</f>
        <v>0</v>
      </c>
      <c r="BJ171" s="17" t="s">
        <v>94</v>
      </c>
      <c r="BK171" s="149">
        <f>ROUND(I171*H171,2)</f>
        <v>0</v>
      </c>
      <c r="BL171" s="17" t="s">
        <v>190</v>
      </c>
      <c r="BM171" s="148" t="s">
        <v>1859</v>
      </c>
    </row>
    <row r="172" spans="2:65" s="11" customFormat="1" ht="22.9" customHeight="1">
      <c r="B172" s="125"/>
      <c r="D172" s="126" t="s">
        <v>86</v>
      </c>
      <c r="E172" s="135" t="s">
        <v>1860</v>
      </c>
      <c r="F172" s="135" t="s">
        <v>587</v>
      </c>
      <c r="I172" s="128"/>
      <c r="J172" s="136">
        <f>BK172</f>
        <v>0</v>
      </c>
      <c r="L172" s="125"/>
      <c r="M172" s="130"/>
      <c r="P172" s="131">
        <f>SUM(P173:P187)</f>
        <v>0</v>
      </c>
      <c r="R172" s="131">
        <f>SUM(R173:R187)</f>
        <v>0</v>
      </c>
      <c r="T172" s="132">
        <f>SUM(T173:T187)</f>
        <v>0</v>
      </c>
      <c r="AR172" s="126" t="s">
        <v>94</v>
      </c>
      <c r="AT172" s="133" t="s">
        <v>86</v>
      </c>
      <c r="AU172" s="133" t="s">
        <v>94</v>
      </c>
      <c r="AY172" s="126" t="s">
        <v>183</v>
      </c>
      <c r="BK172" s="134">
        <f>SUM(BK173:BK187)</f>
        <v>0</v>
      </c>
    </row>
    <row r="173" spans="2:65" s="1" customFormat="1" ht="16.5" customHeight="1">
      <c r="B173" s="33"/>
      <c r="C173" s="137" t="s">
        <v>7</v>
      </c>
      <c r="D173" s="137" t="s">
        <v>185</v>
      </c>
      <c r="E173" s="138" t="s">
        <v>588</v>
      </c>
      <c r="F173" s="139" t="s">
        <v>589</v>
      </c>
      <c r="G173" s="140" t="s">
        <v>206</v>
      </c>
      <c r="H173" s="141">
        <v>80</v>
      </c>
      <c r="I173" s="142"/>
      <c r="J173" s="143">
        <f>ROUND(I173*H173,2)</f>
        <v>0</v>
      </c>
      <c r="K173" s="139" t="s">
        <v>189</v>
      </c>
      <c r="L173" s="33"/>
      <c r="M173" s="144" t="s">
        <v>1</v>
      </c>
      <c r="N173" s="145" t="s">
        <v>52</v>
      </c>
      <c r="P173" s="146">
        <f>O173*H173</f>
        <v>0</v>
      </c>
      <c r="Q173" s="146">
        <v>0</v>
      </c>
      <c r="R173" s="146">
        <f>Q173*H173</f>
        <v>0</v>
      </c>
      <c r="S173" s="146">
        <v>0</v>
      </c>
      <c r="T173" s="147">
        <f>S173*H173</f>
        <v>0</v>
      </c>
      <c r="AR173" s="148" t="s">
        <v>190</v>
      </c>
      <c r="AT173" s="148" t="s">
        <v>185</v>
      </c>
      <c r="AU173" s="148" t="s">
        <v>96</v>
      </c>
      <c r="AY173" s="17" t="s">
        <v>183</v>
      </c>
      <c r="BE173" s="149">
        <f>IF(N173="základní",J173,0)</f>
        <v>0</v>
      </c>
      <c r="BF173" s="149">
        <f>IF(N173="snížená",J173,0)</f>
        <v>0</v>
      </c>
      <c r="BG173" s="149">
        <f>IF(N173="zákl. přenesená",J173,0)</f>
        <v>0</v>
      </c>
      <c r="BH173" s="149">
        <f>IF(N173="sníž. přenesená",J173,0)</f>
        <v>0</v>
      </c>
      <c r="BI173" s="149">
        <f>IF(N173="nulová",J173,0)</f>
        <v>0</v>
      </c>
      <c r="BJ173" s="17" t="s">
        <v>94</v>
      </c>
      <c r="BK173" s="149">
        <f>ROUND(I173*H173,2)</f>
        <v>0</v>
      </c>
      <c r="BL173" s="17" t="s">
        <v>190</v>
      </c>
      <c r="BM173" s="148" t="s">
        <v>1861</v>
      </c>
    </row>
    <row r="174" spans="2:65" s="13" customFormat="1" ht="11.25">
      <c r="B174" s="158"/>
      <c r="D174" s="151" t="s">
        <v>192</v>
      </c>
      <c r="E174" s="159" t="s">
        <v>1</v>
      </c>
      <c r="F174" s="160" t="s">
        <v>1782</v>
      </c>
      <c r="H174" s="159" t="s">
        <v>1</v>
      </c>
      <c r="I174" s="161"/>
      <c r="L174" s="158"/>
      <c r="M174" s="162"/>
      <c r="T174" s="163"/>
      <c r="AT174" s="159" t="s">
        <v>192</v>
      </c>
      <c r="AU174" s="159" t="s">
        <v>96</v>
      </c>
      <c r="AV174" s="13" t="s">
        <v>94</v>
      </c>
      <c r="AW174" s="13" t="s">
        <v>42</v>
      </c>
      <c r="AX174" s="13" t="s">
        <v>87</v>
      </c>
      <c r="AY174" s="159" t="s">
        <v>183</v>
      </c>
    </row>
    <row r="175" spans="2:65" s="13" customFormat="1" ht="11.25">
      <c r="B175" s="158"/>
      <c r="D175" s="151" t="s">
        <v>192</v>
      </c>
      <c r="E175" s="159" t="s">
        <v>1</v>
      </c>
      <c r="F175" s="160" t="s">
        <v>1783</v>
      </c>
      <c r="H175" s="159" t="s">
        <v>1</v>
      </c>
      <c r="I175" s="161"/>
      <c r="L175" s="158"/>
      <c r="M175" s="162"/>
      <c r="T175" s="163"/>
      <c r="AT175" s="159" t="s">
        <v>192</v>
      </c>
      <c r="AU175" s="159" t="s">
        <v>96</v>
      </c>
      <c r="AV175" s="13" t="s">
        <v>94</v>
      </c>
      <c r="AW175" s="13" t="s">
        <v>42</v>
      </c>
      <c r="AX175" s="13" t="s">
        <v>87</v>
      </c>
      <c r="AY175" s="159" t="s">
        <v>183</v>
      </c>
    </row>
    <row r="176" spans="2:65" s="13" customFormat="1" ht="11.25">
      <c r="B176" s="158"/>
      <c r="D176" s="151" t="s">
        <v>192</v>
      </c>
      <c r="E176" s="159" t="s">
        <v>1</v>
      </c>
      <c r="F176" s="160" t="s">
        <v>1784</v>
      </c>
      <c r="H176" s="159" t="s">
        <v>1</v>
      </c>
      <c r="I176" s="161"/>
      <c r="L176" s="158"/>
      <c r="M176" s="162"/>
      <c r="T176" s="163"/>
      <c r="AT176" s="159" t="s">
        <v>192</v>
      </c>
      <c r="AU176" s="159" t="s">
        <v>96</v>
      </c>
      <c r="AV176" s="13" t="s">
        <v>94</v>
      </c>
      <c r="AW176" s="13" t="s">
        <v>42</v>
      </c>
      <c r="AX176" s="13" t="s">
        <v>87</v>
      </c>
      <c r="AY176" s="159" t="s">
        <v>183</v>
      </c>
    </row>
    <row r="177" spans="2:65" s="13" customFormat="1" ht="11.25">
      <c r="B177" s="158"/>
      <c r="D177" s="151" t="s">
        <v>192</v>
      </c>
      <c r="E177" s="159" t="s">
        <v>1</v>
      </c>
      <c r="F177" s="160" t="s">
        <v>1862</v>
      </c>
      <c r="H177" s="159" t="s">
        <v>1</v>
      </c>
      <c r="I177" s="161"/>
      <c r="L177" s="158"/>
      <c r="M177" s="162"/>
      <c r="T177" s="163"/>
      <c r="AT177" s="159" t="s">
        <v>192</v>
      </c>
      <c r="AU177" s="159" t="s">
        <v>96</v>
      </c>
      <c r="AV177" s="13" t="s">
        <v>94</v>
      </c>
      <c r="AW177" s="13" t="s">
        <v>42</v>
      </c>
      <c r="AX177" s="13" t="s">
        <v>87</v>
      </c>
      <c r="AY177" s="159" t="s">
        <v>183</v>
      </c>
    </row>
    <row r="178" spans="2:65" s="12" customFormat="1" ht="11.25">
      <c r="B178" s="150"/>
      <c r="D178" s="151" t="s">
        <v>192</v>
      </c>
      <c r="E178" s="152" t="s">
        <v>1</v>
      </c>
      <c r="F178" s="153" t="s">
        <v>1863</v>
      </c>
      <c r="H178" s="154">
        <v>80</v>
      </c>
      <c r="I178" s="155"/>
      <c r="L178" s="150"/>
      <c r="M178" s="156"/>
      <c r="T178" s="157"/>
      <c r="AT178" s="152" t="s">
        <v>192</v>
      </c>
      <c r="AU178" s="152" t="s">
        <v>96</v>
      </c>
      <c r="AV178" s="12" t="s">
        <v>96</v>
      </c>
      <c r="AW178" s="12" t="s">
        <v>42</v>
      </c>
      <c r="AX178" s="12" t="s">
        <v>94</v>
      </c>
      <c r="AY178" s="152" t="s">
        <v>183</v>
      </c>
    </row>
    <row r="179" spans="2:65" s="1" customFormat="1" ht="16.5" customHeight="1">
      <c r="B179" s="33"/>
      <c r="C179" s="137" t="s">
        <v>312</v>
      </c>
      <c r="D179" s="137" t="s">
        <v>185</v>
      </c>
      <c r="E179" s="138" t="s">
        <v>1864</v>
      </c>
      <c r="F179" s="139" t="s">
        <v>1865</v>
      </c>
      <c r="G179" s="140" t="s">
        <v>206</v>
      </c>
      <c r="H179" s="141">
        <v>40</v>
      </c>
      <c r="I179" s="142"/>
      <c r="J179" s="143">
        <f>ROUND(I179*H179,2)</f>
        <v>0</v>
      </c>
      <c r="K179" s="139" t="s">
        <v>189</v>
      </c>
      <c r="L179" s="33"/>
      <c r="M179" s="144" t="s">
        <v>1</v>
      </c>
      <c r="N179" s="145" t="s">
        <v>52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48" t="s">
        <v>190</v>
      </c>
      <c r="AT179" s="148" t="s">
        <v>185</v>
      </c>
      <c r="AU179" s="148" t="s">
        <v>96</v>
      </c>
      <c r="AY179" s="17" t="s">
        <v>183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94</v>
      </c>
      <c r="BK179" s="149">
        <f>ROUND(I179*H179,2)</f>
        <v>0</v>
      </c>
      <c r="BL179" s="17" t="s">
        <v>190</v>
      </c>
      <c r="BM179" s="148" t="s">
        <v>1866</v>
      </c>
    </row>
    <row r="180" spans="2:65" s="12" customFormat="1" ht="11.25">
      <c r="B180" s="150"/>
      <c r="D180" s="151" t="s">
        <v>192</v>
      </c>
      <c r="E180" s="152" t="s">
        <v>1</v>
      </c>
      <c r="F180" s="153" t="s">
        <v>1867</v>
      </c>
      <c r="H180" s="154">
        <v>40</v>
      </c>
      <c r="I180" s="155"/>
      <c r="L180" s="150"/>
      <c r="M180" s="156"/>
      <c r="T180" s="157"/>
      <c r="AT180" s="152" t="s">
        <v>192</v>
      </c>
      <c r="AU180" s="152" t="s">
        <v>96</v>
      </c>
      <c r="AV180" s="12" t="s">
        <v>96</v>
      </c>
      <c r="AW180" s="12" t="s">
        <v>42</v>
      </c>
      <c r="AX180" s="12" t="s">
        <v>94</v>
      </c>
      <c r="AY180" s="152" t="s">
        <v>183</v>
      </c>
    </row>
    <row r="181" spans="2:65" s="1" customFormat="1" ht="16.5" customHeight="1">
      <c r="B181" s="33"/>
      <c r="C181" s="137" t="s">
        <v>316</v>
      </c>
      <c r="D181" s="137" t="s">
        <v>185</v>
      </c>
      <c r="E181" s="138" t="s">
        <v>1852</v>
      </c>
      <c r="F181" s="139" t="s">
        <v>1853</v>
      </c>
      <c r="G181" s="140" t="s">
        <v>514</v>
      </c>
      <c r="H181" s="141">
        <v>12</v>
      </c>
      <c r="I181" s="142"/>
      <c r="J181" s="143">
        <f>ROUND(I181*H181,2)</f>
        <v>0</v>
      </c>
      <c r="K181" s="139" t="s">
        <v>189</v>
      </c>
      <c r="L181" s="33"/>
      <c r="M181" s="144" t="s">
        <v>1</v>
      </c>
      <c r="N181" s="145" t="s">
        <v>52</v>
      </c>
      <c r="P181" s="146">
        <f>O181*H181</f>
        <v>0</v>
      </c>
      <c r="Q181" s="146">
        <v>0</v>
      </c>
      <c r="R181" s="146">
        <f>Q181*H181</f>
        <v>0</v>
      </c>
      <c r="S181" s="146">
        <v>0</v>
      </c>
      <c r="T181" s="147">
        <f>S181*H181</f>
        <v>0</v>
      </c>
      <c r="AR181" s="148" t="s">
        <v>190</v>
      </c>
      <c r="AT181" s="148" t="s">
        <v>185</v>
      </c>
      <c r="AU181" s="148" t="s">
        <v>96</v>
      </c>
      <c r="AY181" s="17" t="s">
        <v>183</v>
      </c>
      <c r="BE181" s="149">
        <f>IF(N181="základní",J181,0)</f>
        <v>0</v>
      </c>
      <c r="BF181" s="149">
        <f>IF(N181="snížená",J181,0)</f>
        <v>0</v>
      </c>
      <c r="BG181" s="149">
        <f>IF(N181="zákl. přenesená",J181,0)</f>
        <v>0</v>
      </c>
      <c r="BH181" s="149">
        <f>IF(N181="sníž. přenesená",J181,0)</f>
        <v>0</v>
      </c>
      <c r="BI181" s="149">
        <f>IF(N181="nulová",J181,0)</f>
        <v>0</v>
      </c>
      <c r="BJ181" s="17" t="s">
        <v>94</v>
      </c>
      <c r="BK181" s="149">
        <f>ROUND(I181*H181,2)</f>
        <v>0</v>
      </c>
      <c r="BL181" s="17" t="s">
        <v>190</v>
      </c>
      <c r="BM181" s="148" t="s">
        <v>1868</v>
      </c>
    </row>
    <row r="182" spans="2:65" s="12" customFormat="1" ht="11.25">
      <c r="B182" s="150"/>
      <c r="D182" s="151" t="s">
        <v>192</v>
      </c>
      <c r="E182" s="152" t="s">
        <v>1</v>
      </c>
      <c r="F182" s="153" t="s">
        <v>1869</v>
      </c>
      <c r="H182" s="154">
        <v>12</v>
      </c>
      <c r="I182" s="155"/>
      <c r="L182" s="150"/>
      <c r="M182" s="156"/>
      <c r="T182" s="157"/>
      <c r="AT182" s="152" t="s">
        <v>192</v>
      </c>
      <c r="AU182" s="152" t="s">
        <v>96</v>
      </c>
      <c r="AV182" s="12" t="s">
        <v>96</v>
      </c>
      <c r="AW182" s="12" t="s">
        <v>42</v>
      </c>
      <c r="AX182" s="12" t="s">
        <v>94</v>
      </c>
      <c r="AY182" s="152" t="s">
        <v>183</v>
      </c>
    </row>
    <row r="183" spans="2:65" s="1" customFormat="1" ht="16.5" customHeight="1">
      <c r="B183" s="33"/>
      <c r="C183" s="137" t="s">
        <v>320</v>
      </c>
      <c r="D183" s="137" t="s">
        <v>185</v>
      </c>
      <c r="E183" s="138" t="s">
        <v>574</v>
      </c>
      <c r="F183" s="139" t="s">
        <v>575</v>
      </c>
      <c r="G183" s="140" t="s">
        <v>514</v>
      </c>
      <c r="H183" s="141">
        <v>12</v>
      </c>
      <c r="I183" s="142"/>
      <c r="J183" s="143">
        <f>ROUND(I183*H183,2)</f>
        <v>0</v>
      </c>
      <c r="K183" s="139" t="s">
        <v>189</v>
      </c>
      <c r="L183" s="33"/>
      <c r="M183" s="144" t="s">
        <v>1</v>
      </c>
      <c r="N183" s="145" t="s">
        <v>52</v>
      </c>
      <c r="P183" s="146">
        <f>O183*H183</f>
        <v>0</v>
      </c>
      <c r="Q183" s="146">
        <v>0</v>
      </c>
      <c r="R183" s="146">
        <f>Q183*H183</f>
        <v>0</v>
      </c>
      <c r="S183" s="146">
        <v>0</v>
      </c>
      <c r="T183" s="147">
        <f>S183*H183</f>
        <v>0</v>
      </c>
      <c r="AR183" s="148" t="s">
        <v>190</v>
      </c>
      <c r="AT183" s="148" t="s">
        <v>185</v>
      </c>
      <c r="AU183" s="148" t="s">
        <v>96</v>
      </c>
      <c r="AY183" s="17" t="s">
        <v>183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94</v>
      </c>
      <c r="BK183" s="149">
        <f>ROUND(I183*H183,2)</f>
        <v>0</v>
      </c>
      <c r="BL183" s="17" t="s">
        <v>190</v>
      </c>
      <c r="BM183" s="148" t="s">
        <v>1870</v>
      </c>
    </row>
    <row r="184" spans="2:65" s="12" customFormat="1" ht="11.25">
      <c r="B184" s="150"/>
      <c r="D184" s="151" t="s">
        <v>192</v>
      </c>
      <c r="E184" s="152" t="s">
        <v>1</v>
      </c>
      <c r="F184" s="153" t="s">
        <v>1871</v>
      </c>
      <c r="H184" s="154">
        <v>12</v>
      </c>
      <c r="I184" s="155"/>
      <c r="L184" s="150"/>
      <c r="M184" s="156"/>
      <c r="T184" s="157"/>
      <c r="AT184" s="152" t="s">
        <v>192</v>
      </c>
      <c r="AU184" s="152" t="s">
        <v>96</v>
      </c>
      <c r="AV184" s="12" t="s">
        <v>96</v>
      </c>
      <c r="AW184" s="12" t="s">
        <v>42</v>
      </c>
      <c r="AX184" s="12" t="s">
        <v>94</v>
      </c>
      <c r="AY184" s="152" t="s">
        <v>183</v>
      </c>
    </row>
    <row r="185" spans="2:65" s="1" customFormat="1" ht="16.5" customHeight="1">
      <c r="B185" s="33"/>
      <c r="C185" s="137" t="s">
        <v>324</v>
      </c>
      <c r="D185" s="137" t="s">
        <v>185</v>
      </c>
      <c r="E185" s="138" t="s">
        <v>577</v>
      </c>
      <c r="F185" s="139" t="s">
        <v>578</v>
      </c>
      <c r="G185" s="140" t="s">
        <v>514</v>
      </c>
      <c r="H185" s="141">
        <v>12</v>
      </c>
      <c r="I185" s="142"/>
      <c r="J185" s="143">
        <f>ROUND(I185*H185,2)</f>
        <v>0</v>
      </c>
      <c r="K185" s="139" t="s">
        <v>189</v>
      </c>
      <c r="L185" s="33"/>
      <c r="M185" s="144" t="s">
        <v>1</v>
      </c>
      <c r="N185" s="145" t="s">
        <v>52</v>
      </c>
      <c r="P185" s="146">
        <f>O185*H185</f>
        <v>0</v>
      </c>
      <c r="Q185" s="146">
        <v>0</v>
      </c>
      <c r="R185" s="146">
        <f>Q185*H185</f>
        <v>0</v>
      </c>
      <c r="S185" s="146">
        <v>0</v>
      </c>
      <c r="T185" s="147">
        <f>S185*H185</f>
        <v>0</v>
      </c>
      <c r="AR185" s="148" t="s">
        <v>190</v>
      </c>
      <c r="AT185" s="148" t="s">
        <v>185</v>
      </c>
      <c r="AU185" s="148" t="s">
        <v>96</v>
      </c>
      <c r="AY185" s="17" t="s">
        <v>183</v>
      </c>
      <c r="BE185" s="149">
        <f>IF(N185="základní",J185,0)</f>
        <v>0</v>
      </c>
      <c r="BF185" s="149">
        <f>IF(N185="snížená",J185,0)</f>
        <v>0</v>
      </c>
      <c r="BG185" s="149">
        <f>IF(N185="zákl. přenesená",J185,0)</f>
        <v>0</v>
      </c>
      <c r="BH185" s="149">
        <f>IF(N185="sníž. přenesená",J185,0)</f>
        <v>0</v>
      </c>
      <c r="BI185" s="149">
        <f>IF(N185="nulová",J185,0)</f>
        <v>0</v>
      </c>
      <c r="BJ185" s="17" t="s">
        <v>94</v>
      </c>
      <c r="BK185" s="149">
        <f>ROUND(I185*H185,2)</f>
        <v>0</v>
      </c>
      <c r="BL185" s="17" t="s">
        <v>190</v>
      </c>
      <c r="BM185" s="148" t="s">
        <v>1872</v>
      </c>
    </row>
    <row r="186" spans="2:65" s="12" customFormat="1" ht="11.25">
      <c r="B186" s="150"/>
      <c r="D186" s="151" t="s">
        <v>192</v>
      </c>
      <c r="E186" s="152" t="s">
        <v>1</v>
      </c>
      <c r="F186" s="153" t="s">
        <v>1871</v>
      </c>
      <c r="H186" s="154">
        <v>12</v>
      </c>
      <c r="I186" s="155"/>
      <c r="L186" s="150"/>
      <c r="M186" s="156"/>
      <c r="T186" s="157"/>
      <c r="AT186" s="152" t="s">
        <v>192</v>
      </c>
      <c r="AU186" s="152" t="s">
        <v>96</v>
      </c>
      <c r="AV186" s="12" t="s">
        <v>96</v>
      </c>
      <c r="AW186" s="12" t="s">
        <v>42</v>
      </c>
      <c r="AX186" s="12" t="s">
        <v>94</v>
      </c>
      <c r="AY186" s="152" t="s">
        <v>183</v>
      </c>
    </row>
    <row r="187" spans="2:65" s="13" customFormat="1" ht="11.25">
      <c r="B187" s="158"/>
      <c r="D187" s="151" t="s">
        <v>192</v>
      </c>
      <c r="E187" s="159" t="s">
        <v>1</v>
      </c>
      <c r="F187" s="160" t="s">
        <v>580</v>
      </c>
      <c r="H187" s="159" t="s">
        <v>1</v>
      </c>
      <c r="I187" s="161"/>
      <c r="L187" s="158"/>
      <c r="M187" s="197"/>
      <c r="N187" s="198"/>
      <c r="O187" s="198"/>
      <c r="P187" s="198"/>
      <c r="Q187" s="198"/>
      <c r="R187" s="198"/>
      <c r="S187" s="198"/>
      <c r="T187" s="199"/>
      <c r="AT187" s="159" t="s">
        <v>192</v>
      </c>
      <c r="AU187" s="159" t="s">
        <v>96</v>
      </c>
      <c r="AV187" s="13" t="s">
        <v>94</v>
      </c>
      <c r="AW187" s="13" t="s">
        <v>42</v>
      </c>
      <c r="AX187" s="13" t="s">
        <v>87</v>
      </c>
      <c r="AY187" s="159" t="s">
        <v>183</v>
      </c>
    </row>
    <row r="188" spans="2:65" s="1" customFormat="1" ht="6.95" customHeight="1">
      <c r="B188" s="45"/>
      <c r="C188" s="46"/>
      <c r="D188" s="46"/>
      <c r="E188" s="46"/>
      <c r="F188" s="46"/>
      <c r="G188" s="46"/>
      <c r="H188" s="46"/>
      <c r="I188" s="46"/>
      <c r="J188" s="46"/>
      <c r="K188" s="46"/>
      <c r="L188" s="33"/>
    </row>
  </sheetData>
  <sheetProtection algorithmName="SHA-512" hashValue="Q7cN0gsDWdunUA0WUNkwsrhs0q8+60wo+zKgNDGZWMixZZjkN+J1NUdfBpveLEV6GV0NyoU4dBuzyp7eY4qYgg==" saltValue="mMozC2ADM1HIgGRxZRvJ84TpXxegq1fwERG6Y2NEls+aeZokf2U2y5sqw4FUNLcvaQF9M3gQ1DC26VRM5SX/Vw==" spinCount="100000" sheet="1" objects="1" scenarios="1" formatColumns="0" formatRows="0" autoFilter="0"/>
  <autoFilter ref="C122:K187" xr:uid="{00000000-0009-0000-0000-000007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26"/>
  <sheetViews>
    <sheetView showGridLines="0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AT2" s="17" t="s">
        <v>127</v>
      </c>
    </row>
    <row r="3" spans="2:4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96</v>
      </c>
    </row>
    <row r="4" spans="2:46" ht="24.95" customHeight="1">
      <c r="B4" s="20"/>
      <c r="D4" s="21" t="s">
        <v>157</v>
      </c>
      <c r="L4" s="20"/>
      <c r="M4" s="94" t="s">
        <v>10</v>
      </c>
      <c r="AT4" s="17" t="s">
        <v>4</v>
      </c>
    </row>
    <row r="5" spans="2:46" ht="6.95" customHeight="1">
      <c r="B5" s="20"/>
      <c r="L5" s="20"/>
    </row>
    <row r="6" spans="2:46" ht="12" customHeight="1">
      <c r="B6" s="20"/>
      <c r="D6" s="27" t="s">
        <v>16</v>
      </c>
      <c r="L6" s="20"/>
    </row>
    <row r="7" spans="2:46" ht="16.5" customHeight="1">
      <c r="B7" s="20"/>
      <c r="E7" s="245" t="str">
        <f>'Rekapitulace stavby'!K6</f>
        <v>VEŘEJNÉ PROSTRANSTVÍ POD ŘEČKOVICKÝM HŘBITOVEM</v>
      </c>
      <c r="F7" s="246"/>
      <c r="G7" s="246"/>
      <c r="H7" s="246"/>
      <c r="L7" s="20"/>
    </row>
    <row r="8" spans="2:46" ht="12" customHeight="1">
      <c r="B8" s="20"/>
      <c r="D8" s="27" t="s">
        <v>158</v>
      </c>
      <c r="L8" s="20"/>
    </row>
    <row r="9" spans="2:46" s="1" customFormat="1" ht="16.5" customHeight="1">
      <c r="B9" s="33"/>
      <c r="E9" s="245" t="s">
        <v>1568</v>
      </c>
      <c r="F9" s="247"/>
      <c r="G9" s="247"/>
      <c r="H9" s="247"/>
      <c r="L9" s="33"/>
    </row>
    <row r="10" spans="2:46" s="1" customFormat="1" ht="12" customHeight="1">
      <c r="B10" s="33"/>
      <c r="D10" s="27" t="s">
        <v>160</v>
      </c>
      <c r="L10" s="33"/>
    </row>
    <row r="11" spans="2:46" s="1" customFormat="1" ht="16.5" customHeight="1">
      <c r="B11" s="33"/>
      <c r="E11" s="208" t="s">
        <v>1873</v>
      </c>
      <c r="F11" s="247"/>
      <c r="G11" s="247"/>
      <c r="H11" s="247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7" t="s">
        <v>18</v>
      </c>
      <c r="F13" s="25" t="s">
        <v>19</v>
      </c>
      <c r="I13" s="27" t="s">
        <v>20</v>
      </c>
      <c r="J13" s="25" t="s">
        <v>21</v>
      </c>
      <c r="L13" s="33"/>
    </row>
    <row r="14" spans="2:46" s="1" customFormat="1" ht="12" customHeight="1">
      <c r="B14" s="33"/>
      <c r="D14" s="27" t="s">
        <v>22</v>
      </c>
      <c r="F14" s="25" t="s">
        <v>23</v>
      </c>
      <c r="I14" s="27" t="s">
        <v>24</v>
      </c>
      <c r="J14" s="53" t="str">
        <f>'Rekapitulace stavby'!AN8</f>
        <v>18. 8. 2023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7" t="s">
        <v>30</v>
      </c>
      <c r="I16" s="27" t="s">
        <v>31</v>
      </c>
      <c r="J16" s="25" t="s">
        <v>32</v>
      </c>
      <c r="L16" s="33"/>
    </row>
    <row r="17" spans="2:12" s="1" customFormat="1" ht="18" customHeight="1">
      <c r="B17" s="33"/>
      <c r="E17" s="25" t="s">
        <v>33</v>
      </c>
      <c r="I17" s="27" t="s">
        <v>34</v>
      </c>
      <c r="J17" s="25" t="s">
        <v>35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7" t="s">
        <v>36</v>
      </c>
      <c r="I19" s="27" t="s">
        <v>31</v>
      </c>
      <c r="J19" s="28" t="str">
        <f>'Rekapitulace stavby'!AN13</f>
        <v>Vyplň údaj</v>
      </c>
      <c r="L19" s="33"/>
    </row>
    <row r="20" spans="2:12" s="1" customFormat="1" ht="18" customHeight="1">
      <c r="B20" s="33"/>
      <c r="E20" s="248" t="str">
        <f>'Rekapitulace stavby'!E14</f>
        <v>Vyplň údaj</v>
      </c>
      <c r="F20" s="213"/>
      <c r="G20" s="213"/>
      <c r="H20" s="213"/>
      <c r="I20" s="27" t="s">
        <v>34</v>
      </c>
      <c r="J20" s="28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7" t="s">
        <v>38</v>
      </c>
      <c r="I22" s="27" t="s">
        <v>31</v>
      </c>
      <c r="J22" s="25" t="s">
        <v>39</v>
      </c>
      <c r="L22" s="33"/>
    </row>
    <row r="23" spans="2:12" s="1" customFormat="1" ht="18" customHeight="1">
      <c r="B23" s="33"/>
      <c r="E23" s="25" t="s">
        <v>40</v>
      </c>
      <c r="I23" s="27" t="s">
        <v>34</v>
      </c>
      <c r="J23" s="25" t="s">
        <v>41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7" t="s">
        <v>43</v>
      </c>
      <c r="I25" s="27" t="s">
        <v>31</v>
      </c>
      <c r="J25" s="25" t="str">
        <f>IF('Rekapitulace stavby'!AN19="","",'Rekapitulace stavby'!AN19)</f>
        <v/>
      </c>
      <c r="L25" s="33"/>
    </row>
    <row r="26" spans="2:12" s="1" customFormat="1" ht="18" customHeight="1">
      <c r="B26" s="33"/>
      <c r="E26" s="25" t="str">
        <f>IF('Rekapitulace stavby'!E20="","",'Rekapitulace stavby'!E20)</f>
        <v xml:space="preserve"> </v>
      </c>
      <c r="I26" s="27" t="s">
        <v>34</v>
      </c>
      <c r="J26" s="25" t="str">
        <f>IF('Rekapitulace stavby'!AN20="","",'Rekapitulace stavby'!AN20)</f>
        <v/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7" t="s">
        <v>45</v>
      </c>
      <c r="L28" s="33"/>
    </row>
    <row r="29" spans="2:12" s="7" customFormat="1" ht="16.5" customHeight="1">
      <c r="B29" s="95"/>
      <c r="E29" s="218" t="s">
        <v>1</v>
      </c>
      <c r="F29" s="218"/>
      <c r="G29" s="218"/>
      <c r="H29" s="218"/>
      <c r="L29" s="95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4"/>
      <c r="E31" s="54"/>
      <c r="F31" s="54"/>
      <c r="G31" s="54"/>
      <c r="H31" s="54"/>
      <c r="I31" s="54"/>
      <c r="J31" s="54"/>
      <c r="K31" s="54"/>
      <c r="L31" s="33"/>
    </row>
    <row r="32" spans="2:12" s="1" customFormat="1" ht="25.35" customHeight="1">
      <c r="B32" s="33"/>
      <c r="D32" s="96" t="s">
        <v>47</v>
      </c>
      <c r="J32" s="67">
        <f>ROUND(J123, 2)</f>
        <v>0</v>
      </c>
      <c r="L32" s="33"/>
    </row>
    <row r="33" spans="2:12" s="1" customFormat="1" ht="6.95" customHeight="1">
      <c r="B33" s="33"/>
      <c r="D33" s="54"/>
      <c r="E33" s="54"/>
      <c r="F33" s="54"/>
      <c r="G33" s="54"/>
      <c r="H33" s="54"/>
      <c r="I33" s="54"/>
      <c r="J33" s="54"/>
      <c r="K33" s="54"/>
      <c r="L33" s="33"/>
    </row>
    <row r="34" spans="2:12" s="1" customFormat="1" ht="14.45" customHeight="1">
      <c r="B34" s="33"/>
      <c r="F34" s="36" t="s">
        <v>49</v>
      </c>
      <c r="I34" s="36" t="s">
        <v>48</v>
      </c>
      <c r="J34" s="36" t="s">
        <v>50</v>
      </c>
      <c r="L34" s="33"/>
    </row>
    <row r="35" spans="2:12" s="1" customFormat="1" ht="14.45" customHeight="1">
      <c r="B35" s="33"/>
      <c r="D35" s="56" t="s">
        <v>51</v>
      </c>
      <c r="E35" s="27" t="s">
        <v>52</v>
      </c>
      <c r="F35" s="87">
        <f>ROUND((SUM(BE123:BE225)),  2)</f>
        <v>0</v>
      </c>
      <c r="I35" s="97">
        <v>0.21</v>
      </c>
      <c r="J35" s="87">
        <f>ROUND(((SUM(BE123:BE225))*I35),  2)</f>
        <v>0</v>
      </c>
      <c r="L35" s="33"/>
    </row>
    <row r="36" spans="2:12" s="1" customFormat="1" ht="14.45" customHeight="1">
      <c r="B36" s="33"/>
      <c r="E36" s="27" t="s">
        <v>53</v>
      </c>
      <c r="F36" s="87">
        <f>ROUND((SUM(BF123:BF225)),  2)</f>
        <v>0</v>
      </c>
      <c r="I36" s="97">
        <v>0.15</v>
      </c>
      <c r="J36" s="87">
        <f>ROUND(((SUM(BF123:BF225))*I36),  2)</f>
        <v>0</v>
      </c>
      <c r="L36" s="33"/>
    </row>
    <row r="37" spans="2:12" s="1" customFormat="1" ht="14.45" hidden="1" customHeight="1">
      <c r="B37" s="33"/>
      <c r="E37" s="27" t="s">
        <v>54</v>
      </c>
      <c r="F37" s="87">
        <f>ROUND((SUM(BG123:BG225)),  2)</f>
        <v>0</v>
      </c>
      <c r="I37" s="97">
        <v>0.21</v>
      </c>
      <c r="J37" s="87">
        <f>0</f>
        <v>0</v>
      </c>
      <c r="L37" s="33"/>
    </row>
    <row r="38" spans="2:12" s="1" customFormat="1" ht="14.45" hidden="1" customHeight="1">
      <c r="B38" s="33"/>
      <c r="E38" s="27" t="s">
        <v>55</v>
      </c>
      <c r="F38" s="87">
        <f>ROUND((SUM(BH123:BH225)),  2)</f>
        <v>0</v>
      </c>
      <c r="I38" s="97">
        <v>0.15</v>
      </c>
      <c r="J38" s="87">
        <f>0</f>
        <v>0</v>
      </c>
      <c r="L38" s="33"/>
    </row>
    <row r="39" spans="2:12" s="1" customFormat="1" ht="14.45" hidden="1" customHeight="1">
      <c r="B39" s="33"/>
      <c r="E39" s="27" t="s">
        <v>56</v>
      </c>
      <c r="F39" s="87">
        <f>ROUND((SUM(BI123:BI225)),  2)</f>
        <v>0</v>
      </c>
      <c r="I39" s="97">
        <v>0</v>
      </c>
      <c r="J39" s="87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8"/>
      <c r="D41" s="99" t="s">
        <v>57</v>
      </c>
      <c r="E41" s="58"/>
      <c r="F41" s="58"/>
      <c r="G41" s="100" t="s">
        <v>58</v>
      </c>
      <c r="H41" s="101" t="s">
        <v>59</v>
      </c>
      <c r="I41" s="58"/>
      <c r="J41" s="102">
        <f>SUM(J32:J39)</f>
        <v>0</v>
      </c>
      <c r="K41" s="103"/>
      <c r="L41" s="33"/>
    </row>
    <row r="42" spans="2:12" s="1" customFormat="1" ht="14.45" customHeight="1">
      <c r="B42" s="33"/>
      <c r="L42" s="33"/>
    </row>
    <row r="43" spans="2:12" ht="14.45" customHeight="1">
      <c r="B43" s="20"/>
      <c r="L43" s="20"/>
    </row>
    <row r="44" spans="2:12" ht="14.45" customHeight="1">
      <c r="B44" s="20"/>
      <c r="L44" s="20"/>
    </row>
    <row r="45" spans="2:12" ht="14.45" customHeight="1">
      <c r="B45" s="20"/>
      <c r="L45" s="20"/>
    </row>
    <row r="46" spans="2:12" ht="14.45" customHeight="1">
      <c r="B46" s="20"/>
      <c r="L46" s="20"/>
    </row>
    <row r="47" spans="2:12" ht="14.45" customHeight="1">
      <c r="B47" s="20"/>
      <c r="L47" s="20"/>
    </row>
    <row r="48" spans="2:12" ht="14.45" customHeight="1">
      <c r="B48" s="20"/>
      <c r="L48" s="20"/>
    </row>
    <row r="49" spans="2:12" ht="14.45" customHeight="1">
      <c r="B49" s="20"/>
      <c r="L49" s="20"/>
    </row>
    <row r="50" spans="2:12" s="1" customFormat="1" ht="14.45" customHeight="1">
      <c r="B50" s="33"/>
      <c r="D50" s="42" t="s">
        <v>60</v>
      </c>
      <c r="E50" s="43"/>
      <c r="F50" s="43"/>
      <c r="G50" s="42" t="s">
        <v>61</v>
      </c>
      <c r="H50" s="43"/>
      <c r="I50" s="43"/>
      <c r="J50" s="43"/>
      <c r="K50" s="43"/>
      <c r="L50" s="33"/>
    </row>
    <row r="51" spans="2:12" ht="11.25">
      <c r="B51" s="20"/>
      <c r="L51" s="20"/>
    </row>
    <row r="52" spans="2:12" ht="11.25">
      <c r="B52" s="20"/>
      <c r="L52" s="20"/>
    </row>
    <row r="53" spans="2:12" ht="11.25">
      <c r="B53" s="20"/>
      <c r="L53" s="20"/>
    </row>
    <row r="54" spans="2:12" ht="11.25">
      <c r="B54" s="20"/>
      <c r="L54" s="20"/>
    </row>
    <row r="55" spans="2:12" ht="11.25">
      <c r="B55" s="20"/>
      <c r="L55" s="20"/>
    </row>
    <row r="56" spans="2:12" ht="11.25">
      <c r="B56" s="20"/>
      <c r="L56" s="20"/>
    </row>
    <row r="57" spans="2:12" ht="11.25">
      <c r="B57" s="20"/>
      <c r="L57" s="20"/>
    </row>
    <row r="58" spans="2:12" ht="11.25">
      <c r="B58" s="20"/>
      <c r="L58" s="20"/>
    </row>
    <row r="59" spans="2:12" ht="11.25">
      <c r="B59" s="20"/>
      <c r="L59" s="20"/>
    </row>
    <row r="60" spans="2:12" ht="11.25">
      <c r="B60" s="20"/>
      <c r="L60" s="20"/>
    </row>
    <row r="61" spans="2:12" s="1" customFormat="1" ht="12.75">
      <c r="B61" s="33"/>
      <c r="D61" s="44" t="s">
        <v>62</v>
      </c>
      <c r="E61" s="35"/>
      <c r="F61" s="104" t="s">
        <v>63</v>
      </c>
      <c r="G61" s="44" t="s">
        <v>62</v>
      </c>
      <c r="H61" s="35"/>
      <c r="I61" s="35"/>
      <c r="J61" s="105" t="s">
        <v>63</v>
      </c>
      <c r="K61" s="35"/>
      <c r="L61" s="33"/>
    </row>
    <row r="62" spans="2:12" ht="11.25">
      <c r="B62" s="20"/>
      <c r="L62" s="20"/>
    </row>
    <row r="63" spans="2:12" ht="11.25">
      <c r="B63" s="20"/>
      <c r="L63" s="20"/>
    </row>
    <row r="64" spans="2:12" ht="11.25">
      <c r="B64" s="20"/>
      <c r="L64" s="20"/>
    </row>
    <row r="65" spans="2:12" s="1" customFormat="1" ht="12.75">
      <c r="B65" s="33"/>
      <c r="D65" s="42" t="s">
        <v>64</v>
      </c>
      <c r="E65" s="43"/>
      <c r="F65" s="43"/>
      <c r="G65" s="42" t="s">
        <v>65</v>
      </c>
      <c r="H65" s="43"/>
      <c r="I65" s="43"/>
      <c r="J65" s="43"/>
      <c r="K65" s="43"/>
      <c r="L65" s="33"/>
    </row>
    <row r="66" spans="2:12" ht="11.25">
      <c r="B66" s="20"/>
      <c r="L66" s="20"/>
    </row>
    <row r="67" spans="2:12" ht="11.25">
      <c r="B67" s="20"/>
      <c r="L67" s="20"/>
    </row>
    <row r="68" spans="2:12" ht="11.25">
      <c r="B68" s="20"/>
      <c r="L68" s="20"/>
    </row>
    <row r="69" spans="2:12" ht="11.25">
      <c r="B69" s="20"/>
      <c r="L69" s="20"/>
    </row>
    <row r="70" spans="2:12" ht="11.25">
      <c r="B70" s="20"/>
      <c r="L70" s="20"/>
    </row>
    <row r="71" spans="2:12" ht="11.25">
      <c r="B71" s="20"/>
      <c r="L71" s="20"/>
    </row>
    <row r="72" spans="2:12" ht="11.25">
      <c r="B72" s="20"/>
      <c r="L72" s="20"/>
    </row>
    <row r="73" spans="2:12" ht="11.25">
      <c r="B73" s="20"/>
      <c r="L73" s="20"/>
    </row>
    <row r="74" spans="2:12" ht="11.25">
      <c r="B74" s="20"/>
      <c r="L74" s="20"/>
    </row>
    <row r="75" spans="2:12" ht="11.25">
      <c r="B75" s="20"/>
      <c r="L75" s="20"/>
    </row>
    <row r="76" spans="2:12" s="1" customFormat="1" ht="12.75">
      <c r="B76" s="33"/>
      <c r="D76" s="44" t="s">
        <v>62</v>
      </c>
      <c r="E76" s="35"/>
      <c r="F76" s="104" t="s">
        <v>63</v>
      </c>
      <c r="G76" s="44" t="s">
        <v>62</v>
      </c>
      <c r="H76" s="35"/>
      <c r="I76" s="35"/>
      <c r="J76" s="105" t="s">
        <v>63</v>
      </c>
      <c r="K76" s="35"/>
      <c r="L76" s="33"/>
    </row>
    <row r="77" spans="2:12" s="1" customFormat="1" ht="14.45" customHeight="1"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33"/>
    </row>
    <row r="81" spans="2:12" s="1" customFormat="1" ht="6.95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33"/>
    </row>
    <row r="82" spans="2:12" s="1" customFormat="1" ht="24.95" customHeight="1">
      <c r="B82" s="33"/>
      <c r="C82" s="21" t="s">
        <v>162</v>
      </c>
      <c r="L82" s="33"/>
    </row>
    <row r="83" spans="2:12" s="1" customFormat="1" ht="6.95" customHeight="1">
      <c r="B83" s="33"/>
      <c r="L83" s="33"/>
    </row>
    <row r="84" spans="2:12" s="1" customFormat="1" ht="12" customHeight="1">
      <c r="B84" s="33"/>
      <c r="C84" s="27" t="s">
        <v>16</v>
      </c>
      <c r="L84" s="33"/>
    </row>
    <row r="85" spans="2:12" s="1" customFormat="1" ht="16.5" customHeight="1">
      <c r="B85" s="33"/>
      <c r="E85" s="245" t="str">
        <f>E7</f>
        <v>VEŘEJNÉ PROSTRANSTVÍ POD ŘEČKOVICKÝM HŘBITOVEM</v>
      </c>
      <c r="F85" s="246"/>
      <c r="G85" s="246"/>
      <c r="H85" s="246"/>
      <c r="L85" s="33"/>
    </row>
    <row r="86" spans="2:12" ht="12" customHeight="1">
      <c r="B86" s="20"/>
      <c r="C86" s="27" t="s">
        <v>158</v>
      </c>
      <c r="L86" s="20"/>
    </row>
    <row r="87" spans="2:12" s="1" customFormat="1" ht="16.5" customHeight="1">
      <c r="B87" s="33"/>
      <c r="E87" s="245" t="s">
        <v>1568</v>
      </c>
      <c r="F87" s="247"/>
      <c r="G87" s="247"/>
      <c r="H87" s="247"/>
      <c r="L87" s="33"/>
    </row>
    <row r="88" spans="2:12" s="1" customFormat="1" ht="12" customHeight="1">
      <c r="B88" s="33"/>
      <c r="C88" s="27" t="s">
        <v>160</v>
      </c>
      <c r="L88" s="33"/>
    </row>
    <row r="89" spans="2:12" s="1" customFormat="1" ht="16.5" customHeight="1">
      <c r="B89" s="33"/>
      <c r="E89" s="208" t="str">
        <f>E11</f>
        <v>SO 04.4.A - Založení travnaté plochy -  intenzivní</v>
      </c>
      <c r="F89" s="247"/>
      <c r="G89" s="247"/>
      <c r="H89" s="247"/>
      <c r="L89" s="33"/>
    </row>
    <row r="90" spans="2:12" s="1" customFormat="1" ht="6.95" customHeight="1">
      <c r="B90" s="33"/>
      <c r="L90" s="33"/>
    </row>
    <row r="91" spans="2:12" s="1" customFormat="1" ht="12" customHeight="1">
      <c r="B91" s="33"/>
      <c r="C91" s="27" t="s">
        <v>22</v>
      </c>
      <c r="F91" s="25" t="str">
        <f>F14</f>
        <v>Brno - Řečkovice</v>
      </c>
      <c r="I91" s="27" t="s">
        <v>24</v>
      </c>
      <c r="J91" s="53" t="str">
        <f>IF(J14="","",J14)</f>
        <v>18. 8. 2023</v>
      </c>
      <c r="L91" s="33"/>
    </row>
    <row r="92" spans="2:12" s="1" customFormat="1" ht="6.95" customHeight="1">
      <c r="B92" s="33"/>
      <c r="L92" s="33"/>
    </row>
    <row r="93" spans="2:12" s="1" customFormat="1" ht="40.15" customHeight="1">
      <c r="B93" s="33"/>
      <c r="C93" s="27" t="s">
        <v>30</v>
      </c>
      <c r="F93" s="25" t="str">
        <f>E17</f>
        <v>Statutární město Brno, měst.č.Řečkovice-Mokrá hora</v>
      </c>
      <c r="I93" s="27" t="s">
        <v>38</v>
      </c>
      <c r="J93" s="31" t="str">
        <f>E23</f>
        <v>Ateliér zahradní a krajin.architektury Z.Sendler</v>
      </c>
      <c r="L93" s="33"/>
    </row>
    <row r="94" spans="2:12" s="1" customFormat="1" ht="15.2" customHeight="1">
      <c r="B94" s="33"/>
      <c r="C94" s="27" t="s">
        <v>36</v>
      </c>
      <c r="F94" s="25" t="str">
        <f>IF(E20="","",E20)</f>
        <v>Vyplň údaj</v>
      </c>
      <c r="I94" s="27" t="s">
        <v>43</v>
      </c>
      <c r="J94" s="31" t="str">
        <f>E26</f>
        <v xml:space="preserve"> </v>
      </c>
      <c r="L94" s="33"/>
    </row>
    <row r="95" spans="2:12" s="1" customFormat="1" ht="10.35" customHeight="1">
      <c r="B95" s="33"/>
      <c r="L95" s="33"/>
    </row>
    <row r="96" spans="2:12" s="1" customFormat="1" ht="29.25" customHeight="1">
      <c r="B96" s="33"/>
      <c r="C96" s="106" t="s">
        <v>163</v>
      </c>
      <c r="D96" s="98"/>
      <c r="E96" s="98"/>
      <c r="F96" s="98"/>
      <c r="G96" s="98"/>
      <c r="H96" s="98"/>
      <c r="I96" s="98"/>
      <c r="J96" s="107" t="s">
        <v>164</v>
      </c>
      <c r="K96" s="98"/>
      <c r="L96" s="33"/>
    </row>
    <row r="97" spans="2:47" s="1" customFormat="1" ht="10.35" customHeight="1">
      <c r="B97" s="33"/>
      <c r="L97" s="33"/>
    </row>
    <row r="98" spans="2:47" s="1" customFormat="1" ht="22.9" customHeight="1">
      <c r="B98" s="33"/>
      <c r="C98" s="108" t="s">
        <v>165</v>
      </c>
      <c r="J98" s="67">
        <f>J123</f>
        <v>0</v>
      </c>
      <c r="L98" s="33"/>
      <c r="AU98" s="17" t="s">
        <v>166</v>
      </c>
    </row>
    <row r="99" spans="2:47" s="8" customFormat="1" ht="24.95" customHeight="1">
      <c r="B99" s="109"/>
      <c r="D99" s="110" t="s">
        <v>491</v>
      </c>
      <c r="E99" s="111"/>
      <c r="F99" s="111"/>
      <c r="G99" s="111"/>
      <c r="H99" s="111"/>
      <c r="I99" s="111"/>
      <c r="J99" s="112">
        <f>J124</f>
        <v>0</v>
      </c>
      <c r="L99" s="109"/>
    </row>
    <row r="100" spans="2:47" s="9" customFormat="1" ht="19.899999999999999" customHeight="1">
      <c r="B100" s="113"/>
      <c r="D100" s="114" t="s">
        <v>1874</v>
      </c>
      <c r="E100" s="115"/>
      <c r="F100" s="115"/>
      <c r="G100" s="115"/>
      <c r="H100" s="115"/>
      <c r="I100" s="115"/>
      <c r="J100" s="116">
        <f>J125</f>
        <v>0</v>
      </c>
      <c r="L100" s="113"/>
    </row>
    <row r="101" spans="2:47" s="9" customFormat="1" ht="19.899999999999999" customHeight="1">
      <c r="B101" s="113"/>
      <c r="D101" s="114" t="s">
        <v>1875</v>
      </c>
      <c r="E101" s="115"/>
      <c r="F101" s="115"/>
      <c r="G101" s="115"/>
      <c r="H101" s="115"/>
      <c r="I101" s="115"/>
      <c r="J101" s="116">
        <f>J205</f>
        <v>0</v>
      </c>
      <c r="L101" s="113"/>
    </row>
    <row r="102" spans="2:47" s="1" customFormat="1" ht="21.75" customHeight="1">
      <c r="B102" s="33"/>
      <c r="L102" s="33"/>
    </row>
    <row r="103" spans="2:47" s="1" customFormat="1" ht="6.95" customHeight="1">
      <c r="B103" s="45"/>
      <c r="C103" s="46"/>
      <c r="D103" s="46"/>
      <c r="E103" s="46"/>
      <c r="F103" s="46"/>
      <c r="G103" s="46"/>
      <c r="H103" s="46"/>
      <c r="I103" s="46"/>
      <c r="J103" s="46"/>
      <c r="K103" s="46"/>
      <c r="L103" s="33"/>
    </row>
    <row r="107" spans="2:47" s="1" customFormat="1" ht="6.95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33"/>
    </row>
    <row r="108" spans="2:47" s="1" customFormat="1" ht="24.95" customHeight="1">
      <c r="B108" s="33"/>
      <c r="C108" s="21" t="s">
        <v>169</v>
      </c>
      <c r="L108" s="33"/>
    </row>
    <row r="109" spans="2:47" s="1" customFormat="1" ht="6.95" customHeight="1">
      <c r="B109" s="33"/>
      <c r="L109" s="33"/>
    </row>
    <row r="110" spans="2:47" s="1" customFormat="1" ht="12" customHeight="1">
      <c r="B110" s="33"/>
      <c r="C110" s="27" t="s">
        <v>16</v>
      </c>
      <c r="L110" s="33"/>
    </row>
    <row r="111" spans="2:47" s="1" customFormat="1" ht="16.5" customHeight="1">
      <c r="B111" s="33"/>
      <c r="E111" s="245" t="str">
        <f>E7</f>
        <v>VEŘEJNÉ PROSTRANSTVÍ POD ŘEČKOVICKÝM HŘBITOVEM</v>
      </c>
      <c r="F111" s="246"/>
      <c r="G111" s="246"/>
      <c r="H111" s="246"/>
      <c r="L111" s="33"/>
    </row>
    <row r="112" spans="2:47" ht="12" customHeight="1">
      <c r="B112" s="20"/>
      <c r="C112" s="27" t="s">
        <v>158</v>
      </c>
      <c r="L112" s="20"/>
    </row>
    <row r="113" spans="2:65" s="1" customFormat="1" ht="16.5" customHeight="1">
      <c r="B113" s="33"/>
      <c r="E113" s="245" t="s">
        <v>1568</v>
      </c>
      <c r="F113" s="247"/>
      <c r="G113" s="247"/>
      <c r="H113" s="247"/>
      <c r="L113" s="33"/>
    </row>
    <row r="114" spans="2:65" s="1" customFormat="1" ht="12" customHeight="1">
      <c r="B114" s="33"/>
      <c r="C114" s="27" t="s">
        <v>160</v>
      </c>
      <c r="L114" s="33"/>
    </row>
    <row r="115" spans="2:65" s="1" customFormat="1" ht="16.5" customHeight="1">
      <c r="B115" s="33"/>
      <c r="E115" s="208" t="str">
        <f>E11</f>
        <v>SO 04.4.A - Založení travnaté plochy -  intenzivní</v>
      </c>
      <c r="F115" s="247"/>
      <c r="G115" s="247"/>
      <c r="H115" s="247"/>
      <c r="L115" s="33"/>
    </row>
    <row r="116" spans="2:65" s="1" customFormat="1" ht="6.95" customHeight="1">
      <c r="B116" s="33"/>
      <c r="L116" s="33"/>
    </row>
    <row r="117" spans="2:65" s="1" customFormat="1" ht="12" customHeight="1">
      <c r="B117" s="33"/>
      <c r="C117" s="27" t="s">
        <v>22</v>
      </c>
      <c r="F117" s="25" t="str">
        <f>F14</f>
        <v>Brno - Řečkovice</v>
      </c>
      <c r="I117" s="27" t="s">
        <v>24</v>
      </c>
      <c r="J117" s="53" t="str">
        <f>IF(J14="","",J14)</f>
        <v>18. 8. 2023</v>
      </c>
      <c r="L117" s="33"/>
    </row>
    <row r="118" spans="2:65" s="1" customFormat="1" ht="6.95" customHeight="1">
      <c r="B118" s="33"/>
      <c r="L118" s="33"/>
    </row>
    <row r="119" spans="2:65" s="1" customFormat="1" ht="40.15" customHeight="1">
      <c r="B119" s="33"/>
      <c r="C119" s="27" t="s">
        <v>30</v>
      </c>
      <c r="F119" s="25" t="str">
        <f>E17</f>
        <v>Statutární město Brno, měst.č.Řečkovice-Mokrá hora</v>
      </c>
      <c r="I119" s="27" t="s">
        <v>38</v>
      </c>
      <c r="J119" s="31" t="str">
        <f>E23</f>
        <v>Ateliér zahradní a krajin.architektury Z.Sendler</v>
      </c>
      <c r="L119" s="33"/>
    </row>
    <row r="120" spans="2:65" s="1" customFormat="1" ht="15.2" customHeight="1">
      <c r="B120" s="33"/>
      <c r="C120" s="27" t="s">
        <v>36</v>
      </c>
      <c r="F120" s="25" t="str">
        <f>IF(E20="","",E20)</f>
        <v>Vyplň údaj</v>
      </c>
      <c r="I120" s="27" t="s">
        <v>43</v>
      </c>
      <c r="J120" s="31" t="str">
        <f>E26</f>
        <v xml:space="preserve"> </v>
      </c>
      <c r="L120" s="33"/>
    </row>
    <row r="121" spans="2:65" s="1" customFormat="1" ht="10.35" customHeight="1">
      <c r="B121" s="33"/>
      <c r="L121" s="33"/>
    </row>
    <row r="122" spans="2:65" s="10" customFormat="1" ht="29.25" customHeight="1">
      <c r="B122" s="117"/>
      <c r="C122" s="118" t="s">
        <v>170</v>
      </c>
      <c r="D122" s="119" t="s">
        <v>72</v>
      </c>
      <c r="E122" s="119" t="s">
        <v>68</v>
      </c>
      <c r="F122" s="119" t="s">
        <v>69</v>
      </c>
      <c r="G122" s="119" t="s">
        <v>171</v>
      </c>
      <c r="H122" s="119" t="s">
        <v>172</v>
      </c>
      <c r="I122" s="119" t="s">
        <v>173</v>
      </c>
      <c r="J122" s="119" t="s">
        <v>164</v>
      </c>
      <c r="K122" s="120" t="s">
        <v>174</v>
      </c>
      <c r="L122" s="117"/>
      <c r="M122" s="60" t="s">
        <v>1</v>
      </c>
      <c r="N122" s="61" t="s">
        <v>51</v>
      </c>
      <c r="O122" s="61" t="s">
        <v>175</v>
      </c>
      <c r="P122" s="61" t="s">
        <v>176</v>
      </c>
      <c r="Q122" s="61" t="s">
        <v>177</v>
      </c>
      <c r="R122" s="61" t="s">
        <v>178</v>
      </c>
      <c r="S122" s="61" t="s">
        <v>179</v>
      </c>
      <c r="T122" s="62" t="s">
        <v>180</v>
      </c>
    </row>
    <row r="123" spans="2:65" s="1" customFormat="1" ht="22.9" customHeight="1">
      <c r="B123" s="33"/>
      <c r="C123" s="65" t="s">
        <v>181</v>
      </c>
      <c r="J123" s="121">
        <f>BK123</f>
        <v>0</v>
      </c>
      <c r="L123" s="33"/>
      <c r="M123" s="63"/>
      <c r="N123" s="54"/>
      <c r="O123" s="54"/>
      <c r="P123" s="122">
        <f>P124</f>
        <v>0</v>
      </c>
      <c r="Q123" s="54"/>
      <c r="R123" s="122">
        <f>R124</f>
        <v>25.597921999999997</v>
      </c>
      <c r="S123" s="54"/>
      <c r="T123" s="123">
        <f>T124</f>
        <v>0</v>
      </c>
      <c r="AT123" s="17" t="s">
        <v>86</v>
      </c>
      <c r="AU123" s="17" t="s">
        <v>166</v>
      </c>
      <c r="BK123" s="124">
        <f>BK124</f>
        <v>0</v>
      </c>
    </row>
    <row r="124" spans="2:65" s="11" customFormat="1" ht="25.9" customHeight="1">
      <c r="B124" s="125"/>
      <c r="D124" s="126" t="s">
        <v>86</v>
      </c>
      <c r="E124" s="127" t="s">
        <v>182</v>
      </c>
      <c r="F124" s="127" t="s">
        <v>494</v>
      </c>
      <c r="I124" s="128"/>
      <c r="J124" s="129">
        <f>BK124</f>
        <v>0</v>
      </c>
      <c r="L124" s="125"/>
      <c r="M124" s="130"/>
      <c r="P124" s="131">
        <f>P125+P205</f>
        <v>0</v>
      </c>
      <c r="R124" s="131">
        <f>R125+R205</f>
        <v>25.597921999999997</v>
      </c>
      <c r="T124" s="132">
        <f>T125+T205</f>
        <v>0</v>
      </c>
      <c r="AR124" s="126" t="s">
        <v>94</v>
      </c>
      <c r="AT124" s="133" t="s">
        <v>86</v>
      </c>
      <c r="AU124" s="133" t="s">
        <v>87</v>
      </c>
      <c r="AY124" s="126" t="s">
        <v>183</v>
      </c>
      <c r="BK124" s="134">
        <f>BK125+BK205</f>
        <v>0</v>
      </c>
    </row>
    <row r="125" spans="2:65" s="11" customFormat="1" ht="22.9" customHeight="1">
      <c r="B125" s="125"/>
      <c r="D125" s="126" t="s">
        <v>86</v>
      </c>
      <c r="E125" s="135" t="s">
        <v>1876</v>
      </c>
      <c r="F125" s="135" t="s">
        <v>1877</v>
      </c>
      <c r="I125" s="128"/>
      <c r="J125" s="136">
        <f>BK125</f>
        <v>0</v>
      </c>
      <c r="L125" s="125"/>
      <c r="M125" s="130"/>
      <c r="P125" s="131">
        <f>SUM(P126:P204)</f>
        <v>0</v>
      </c>
      <c r="R125" s="131">
        <f>SUM(R126:R204)</f>
        <v>25.585386999999997</v>
      </c>
      <c r="T125" s="132">
        <f>SUM(T126:T204)</f>
        <v>0</v>
      </c>
      <c r="AR125" s="126" t="s">
        <v>94</v>
      </c>
      <c r="AT125" s="133" t="s">
        <v>86</v>
      </c>
      <c r="AU125" s="133" t="s">
        <v>94</v>
      </c>
      <c r="AY125" s="126" t="s">
        <v>183</v>
      </c>
      <c r="BK125" s="134">
        <f>SUM(BK126:BK204)</f>
        <v>0</v>
      </c>
    </row>
    <row r="126" spans="2:65" s="1" customFormat="1" ht="24.2" customHeight="1">
      <c r="B126" s="33"/>
      <c r="C126" s="137" t="s">
        <v>94</v>
      </c>
      <c r="D126" s="137" t="s">
        <v>185</v>
      </c>
      <c r="E126" s="138" t="s">
        <v>1878</v>
      </c>
      <c r="F126" s="139" t="s">
        <v>1879</v>
      </c>
      <c r="G126" s="140" t="s">
        <v>488</v>
      </c>
      <c r="H126" s="141">
        <v>100.764</v>
      </c>
      <c r="I126" s="142"/>
      <c r="J126" s="143">
        <f>ROUND(I126*H126,2)</f>
        <v>0</v>
      </c>
      <c r="K126" s="139" t="s">
        <v>230</v>
      </c>
      <c r="L126" s="33"/>
      <c r="M126" s="144" t="s">
        <v>1</v>
      </c>
      <c r="N126" s="145" t="s">
        <v>52</v>
      </c>
      <c r="P126" s="146">
        <f>O126*H126</f>
        <v>0</v>
      </c>
      <c r="Q126" s="146">
        <v>0</v>
      </c>
      <c r="R126" s="146">
        <f>Q126*H126</f>
        <v>0</v>
      </c>
      <c r="S126" s="146">
        <v>0</v>
      </c>
      <c r="T126" s="147">
        <f>S126*H126</f>
        <v>0</v>
      </c>
      <c r="AR126" s="148" t="s">
        <v>190</v>
      </c>
      <c r="AT126" s="148" t="s">
        <v>185</v>
      </c>
      <c r="AU126" s="148" t="s">
        <v>96</v>
      </c>
      <c r="AY126" s="17" t="s">
        <v>183</v>
      </c>
      <c r="BE126" s="149">
        <f>IF(N126="základní",J126,0)</f>
        <v>0</v>
      </c>
      <c r="BF126" s="149">
        <f>IF(N126="snížená",J126,0)</f>
        <v>0</v>
      </c>
      <c r="BG126" s="149">
        <f>IF(N126="zákl. přenesená",J126,0)</f>
        <v>0</v>
      </c>
      <c r="BH126" s="149">
        <f>IF(N126="sníž. přenesená",J126,0)</f>
        <v>0</v>
      </c>
      <c r="BI126" s="149">
        <f>IF(N126="nulová",J126,0)</f>
        <v>0</v>
      </c>
      <c r="BJ126" s="17" t="s">
        <v>94</v>
      </c>
      <c r="BK126" s="149">
        <f>ROUND(I126*H126,2)</f>
        <v>0</v>
      </c>
      <c r="BL126" s="17" t="s">
        <v>190</v>
      </c>
      <c r="BM126" s="148" t="s">
        <v>1880</v>
      </c>
    </row>
    <row r="127" spans="2:65" s="13" customFormat="1" ht="11.25">
      <c r="B127" s="158"/>
      <c r="D127" s="151" t="s">
        <v>192</v>
      </c>
      <c r="E127" s="159" t="s">
        <v>1</v>
      </c>
      <c r="F127" s="160" t="s">
        <v>197</v>
      </c>
      <c r="H127" s="159" t="s">
        <v>1</v>
      </c>
      <c r="I127" s="161"/>
      <c r="L127" s="158"/>
      <c r="M127" s="162"/>
      <c r="T127" s="163"/>
      <c r="AT127" s="159" t="s">
        <v>192</v>
      </c>
      <c r="AU127" s="159" t="s">
        <v>96</v>
      </c>
      <c r="AV127" s="13" t="s">
        <v>94</v>
      </c>
      <c r="AW127" s="13" t="s">
        <v>42</v>
      </c>
      <c r="AX127" s="13" t="s">
        <v>87</v>
      </c>
      <c r="AY127" s="159" t="s">
        <v>183</v>
      </c>
    </row>
    <row r="128" spans="2:65" s="12" customFormat="1" ht="11.25">
      <c r="B128" s="150"/>
      <c r="D128" s="151" t="s">
        <v>192</v>
      </c>
      <c r="E128" s="152" t="s">
        <v>1</v>
      </c>
      <c r="F128" s="153" t="s">
        <v>1881</v>
      </c>
      <c r="H128" s="154">
        <v>91</v>
      </c>
      <c r="I128" s="155"/>
      <c r="L128" s="150"/>
      <c r="M128" s="156"/>
      <c r="T128" s="157"/>
      <c r="AT128" s="152" t="s">
        <v>192</v>
      </c>
      <c r="AU128" s="152" t="s">
        <v>96</v>
      </c>
      <c r="AV128" s="12" t="s">
        <v>96</v>
      </c>
      <c r="AW128" s="12" t="s">
        <v>42</v>
      </c>
      <c r="AX128" s="12" t="s">
        <v>87</v>
      </c>
      <c r="AY128" s="152" t="s">
        <v>183</v>
      </c>
    </row>
    <row r="129" spans="2:65" s="12" customFormat="1" ht="11.25">
      <c r="B129" s="150"/>
      <c r="D129" s="151" t="s">
        <v>192</v>
      </c>
      <c r="E129" s="152" t="s">
        <v>1</v>
      </c>
      <c r="F129" s="153" t="s">
        <v>1882</v>
      </c>
      <c r="H129" s="154">
        <v>0.182</v>
      </c>
      <c r="I129" s="155"/>
      <c r="L129" s="150"/>
      <c r="M129" s="156"/>
      <c r="T129" s="157"/>
      <c r="AT129" s="152" t="s">
        <v>192</v>
      </c>
      <c r="AU129" s="152" t="s">
        <v>96</v>
      </c>
      <c r="AV129" s="12" t="s">
        <v>96</v>
      </c>
      <c r="AW129" s="12" t="s">
        <v>42</v>
      </c>
      <c r="AX129" s="12" t="s">
        <v>87</v>
      </c>
      <c r="AY129" s="152" t="s">
        <v>183</v>
      </c>
    </row>
    <row r="130" spans="2:65" s="12" customFormat="1" ht="11.25">
      <c r="B130" s="150"/>
      <c r="D130" s="151" t="s">
        <v>192</v>
      </c>
      <c r="E130" s="152" t="s">
        <v>1</v>
      </c>
      <c r="F130" s="153" t="s">
        <v>1883</v>
      </c>
      <c r="H130" s="154">
        <v>8.5050000000000008</v>
      </c>
      <c r="I130" s="155"/>
      <c r="L130" s="150"/>
      <c r="M130" s="156"/>
      <c r="T130" s="157"/>
      <c r="AT130" s="152" t="s">
        <v>192</v>
      </c>
      <c r="AU130" s="152" t="s">
        <v>96</v>
      </c>
      <c r="AV130" s="12" t="s">
        <v>96</v>
      </c>
      <c r="AW130" s="12" t="s">
        <v>42</v>
      </c>
      <c r="AX130" s="12" t="s">
        <v>87</v>
      </c>
      <c r="AY130" s="152" t="s">
        <v>183</v>
      </c>
    </row>
    <row r="131" spans="2:65" s="12" customFormat="1" ht="11.25">
      <c r="B131" s="150"/>
      <c r="D131" s="151" t="s">
        <v>192</v>
      </c>
      <c r="E131" s="152" t="s">
        <v>1</v>
      </c>
      <c r="F131" s="153" t="s">
        <v>1884</v>
      </c>
      <c r="H131" s="154">
        <v>1.077</v>
      </c>
      <c r="I131" s="155"/>
      <c r="L131" s="150"/>
      <c r="M131" s="156"/>
      <c r="T131" s="157"/>
      <c r="AT131" s="152" t="s">
        <v>192</v>
      </c>
      <c r="AU131" s="152" t="s">
        <v>96</v>
      </c>
      <c r="AV131" s="12" t="s">
        <v>96</v>
      </c>
      <c r="AW131" s="12" t="s">
        <v>42</v>
      </c>
      <c r="AX131" s="12" t="s">
        <v>87</v>
      </c>
      <c r="AY131" s="152" t="s">
        <v>183</v>
      </c>
    </row>
    <row r="132" spans="2:65" s="13" customFormat="1" ht="11.25">
      <c r="B132" s="158"/>
      <c r="D132" s="151" t="s">
        <v>192</v>
      </c>
      <c r="E132" s="159" t="s">
        <v>1</v>
      </c>
      <c r="F132" s="160" t="s">
        <v>1885</v>
      </c>
      <c r="H132" s="159" t="s">
        <v>1</v>
      </c>
      <c r="I132" s="161"/>
      <c r="L132" s="158"/>
      <c r="M132" s="162"/>
      <c r="T132" s="163"/>
      <c r="AT132" s="159" t="s">
        <v>192</v>
      </c>
      <c r="AU132" s="159" t="s">
        <v>96</v>
      </c>
      <c r="AV132" s="13" t="s">
        <v>94</v>
      </c>
      <c r="AW132" s="13" t="s">
        <v>42</v>
      </c>
      <c r="AX132" s="13" t="s">
        <v>87</v>
      </c>
      <c r="AY132" s="159" t="s">
        <v>183</v>
      </c>
    </row>
    <row r="133" spans="2:65" s="14" customFormat="1" ht="11.25">
      <c r="B133" s="164"/>
      <c r="D133" s="151" t="s">
        <v>192</v>
      </c>
      <c r="E133" s="165" t="s">
        <v>1</v>
      </c>
      <c r="F133" s="166" t="s">
        <v>202</v>
      </c>
      <c r="H133" s="167">
        <v>100.764</v>
      </c>
      <c r="I133" s="168"/>
      <c r="L133" s="164"/>
      <c r="M133" s="169"/>
      <c r="T133" s="170"/>
      <c r="AT133" s="165" t="s">
        <v>192</v>
      </c>
      <c r="AU133" s="165" t="s">
        <v>96</v>
      </c>
      <c r="AV133" s="14" t="s">
        <v>203</v>
      </c>
      <c r="AW133" s="14" t="s">
        <v>42</v>
      </c>
      <c r="AX133" s="14" t="s">
        <v>94</v>
      </c>
      <c r="AY133" s="165" t="s">
        <v>183</v>
      </c>
    </row>
    <row r="134" spans="2:65" s="1" customFormat="1" ht="16.5" customHeight="1">
      <c r="B134" s="33"/>
      <c r="C134" s="137" t="s">
        <v>96</v>
      </c>
      <c r="D134" s="137" t="s">
        <v>185</v>
      </c>
      <c r="E134" s="138" t="s">
        <v>712</v>
      </c>
      <c r="F134" s="139" t="s">
        <v>713</v>
      </c>
      <c r="G134" s="140" t="s">
        <v>514</v>
      </c>
      <c r="H134" s="141">
        <v>121.7</v>
      </c>
      <c r="I134" s="142"/>
      <c r="J134" s="143">
        <f>ROUND(I134*H134,2)</f>
        <v>0</v>
      </c>
      <c r="K134" s="139" t="s">
        <v>189</v>
      </c>
      <c r="L134" s="33"/>
      <c r="M134" s="144" t="s">
        <v>1</v>
      </c>
      <c r="N134" s="145" t="s">
        <v>52</v>
      </c>
      <c r="P134" s="146">
        <f>O134*H134</f>
        <v>0</v>
      </c>
      <c r="Q134" s="146">
        <v>0</v>
      </c>
      <c r="R134" s="146">
        <f>Q134*H134</f>
        <v>0</v>
      </c>
      <c r="S134" s="146">
        <v>0</v>
      </c>
      <c r="T134" s="147">
        <f>S134*H134</f>
        <v>0</v>
      </c>
      <c r="AR134" s="148" t="s">
        <v>190</v>
      </c>
      <c r="AT134" s="148" t="s">
        <v>185</v>
      </c>
      <c r="AU134" s="148" t="s">
        <v>96</v>
      </c>
      <c r="AY134" s="17" t="s">
        <v>183</v>
      </c>
      <c r="BE134" s="149">
        <f>IF(N134="základní",J134,0)</f>
        <v>0</v>
      </c>
      <c r="BF134" s="149">
        <f>IF(N134="snížená",J134,0)</f>
        <v>0</v>
      </c>
      <c r="BG134" s="149">
        <f>IF(N134="zákl. přenesená",J134,0)</f>
        <v>0</v>
      </c>
      <c r="BH134" s="149">
        <f>IF(N134="sníž. přenesená",J134,0)</f>
        <v>0</v>
      </c>
      <c r="BI134" s="149">
        <f>IF(N134="nulová",J134,0)</f>
        <v>0</v>
      </c>
      <c r="BJ134" s="17" t="s">
        <v>94</v>
      </c>
      <c r="BK134" s="149">
        <f>ROUND(I134*H134,2)</f>
        <v>0</v>
      </c>
      <c r="BL134" s="17" t="s">
        <v>190</v>
      </c>
      <c r="BM134" s="148" t="s">
        <v>1886</v>
      </c>
    </row>
    <row r="135" spans="2:65" s="12" customFormat="1" ht="11.25">
      <c r="B135" s="150"/>
      <c r="D135" s="151" t="s">
        <v>192</v>
      </c>
      <c r="E135" s="152" t="s">
        <v>1</v>
      </c>
      <c r="F135" s="153" t="s">
        <v>1887</v>
      </c>
      <c r="H135" s="154">
        <v>121.7</v>
      </c>
      <c r="I135" s="155"/>
      <c r="L135" s="150"/>
      <c r="M135" s="156"/>
      <c r="T135" s="157"/>
      <c r="AT135" s="152" t="s">
        <v>192</v>
      </c>
      <c r="AU135" s="152" t="s">
        <v>96</v>
      </c>
      <c r="AV135" s="12" t="s">
        <v>96</v>
      </c>
      <c r="AW135" s="12" t="s">
        <v>42</v>
      </c>
      <c r="AX135" s="12" t="s">
        <v>94</v>
      </c>
      <c r="AY135" s="152" t="s">
        <v>183</v>
      </c>
    </row>
    <row r="136" spans="2:65" s="1" customFormat="1" ht="16.5" customHeight="1">
      <c r="B136" s="33"/>
      <c r="C136" s="137" t="s">
        <v>203</v>
      </c>
      <c r="D136" s="137" t="s">
        <v>185</v>
      </c>
      <c r="E136" s="138" t="s">
        <v>1888</v>
      </c>
      <c r="F136" s="139" t="s">
        <v>1889</v>
      </c>
      <c r="G136" s="140" t="s">
        <v>188</v>
      </c>
      <c r="H136" s="141">
        <v>1134</v>
      </c>
      <c r="I136" s="142"/>
      <c r="J136" s="143">
        <f>ROUND(I136*H136,2)</f>
        <v>0</v>
      </c>
      <c r="K136" s="139" t="s">
        <v>189</v>
      </c>
      <c r="L136" s="33"/>
      <c r="M136" s="144" t="s">
        <v>1</v>
      </c>
      <c r="N136" s="145" t="s">
        <v>52</v>
      </c>
      <c r="P136" s="146">
        <f>O136*H136</f>
        <v>0</v>
      </c>
      <c r="Q136" s="146">
        <v>0</v>
      </c>
      <c r="R136" s="146">
        <f>Q136*H136</f>
        <v>0</v>
      </c>
      <c r="S136" s="146">
        <v>0</v>
      </c>
      <c r="T136" s="147">
        <f>S136*H136</f>
        <v>0</v>
      </c>
      <c r="AR136" s="148" t="s">
        <v>190</v>
      </c>
      <c r="AT136" s="148" t="s">
        <v>185</v>
      </c>
      <c r="AU136" s="148" t="s">
        <v>96</v>
      </c>
      <c r="AY136" s="17" t="s">
        <v>183</v>
      </c>
      <c r="BE136" s="149">
        <f>IF(N136="základní",J136,0)</f>
        <v>0</v>
      </c>
      <c r="BF136" s="149">
        <f>IF(N136="snížená",J136,0)</f>
        <v>0</v>
      </c>
      <c r="BG136" s="149">
        <f>IF(N136="zákl. přenesená",J136,0)</f>
        <v>0</v>
      </c>
      <c r="BH136" s="149">
        <f>IF(N136="sníž. přenesená",J136,0)</f>
        <v>0</v>
      </c>
      <c r="BI136" s="149">
        <f>IF(N136="nulová",J136,0)</f>
        <v>0</v>
      </c>
      <c r="BJ136" s="17" t="s">
        <v>94</v>
      </c>
      <c r="BK136" s="149">
        <f>ROUND(I136*H136,2)</f>
        <v>0</v>
      </c>
      <c r="BL136" s="17" t="s">
        <v>190</v>
      </c>
      <c r="BM136" s="148" t="s">
        <v>1890</v>
      </c>
    </row>
    <row r="137" spans="2:65" s="12" customFormat="1" ht="11.25">
      <c r="B137" s="150"/>
      <c r="D137" s="151" t="s">
        <v>192</v>
      </c>
      <c r="E137" s="152" t="s">
        <v>1</v>
      </c>
      <c r="F137" s="153" t="s">
        <v>1891</v>
      </c>
      <c r="H137" s="154">
        <v>1134</v>
      </c>
      <c r="I137" s="155"/>
      <c r="L137" s="150"/>
      <c r="M137" s="156"/>
      <c r="T137" s="157"/>
      <c r="AT137" s="152" t="s">
        <v>192</v>
      </c>
      <c r="AU137" s="152" t="s">
        <v>96</v>
      </c>
      <c r="AV137" s="12" t="s">
        <v>96</v>
      </c>
      <c r="AW137" s="12" t="s">
        <v>42</v>
      </c>
      <c r="AX137" s="12" t="s">
        <v>94</v>
      </c>
      <c r="AY137" s="152" t="s">
        <v>183</v>
      </c>
    </row>
    <row r="138" spans="2:65" s="13" customFormat="1" ht="11.25">
      <c r="B138" s="158"/>
      <c r="D138" s="151" t="s">
        <v>192</v>
      </c>
      <c r="E138" s="159" t="s">
        <v>1</v>
      </c>
      <c r="F138" s="160" t="s">
        <v>1892</v>
      </c>
      <c r="H138" s="159" t="s">
        <v>1</v>
      </c>
      <c r="I138" s="161"/>
      <c r="L138" s="158"/>
      <c r="M138" s="162"/>
      <c r="T138" s="163"/>
      <c r="AT138" s="159" t="s">
        <v>192</v>
      </c>
      <c r="AU138" s="159" t="s">
        <v>96</v>
      </c>
      <c r="AV138" s="13" t="s">
        <v>94</v>
      </c>
      <c r="AW138" s="13" t="s">
        <v>42</v>
      </c>
      <c r="AX138" s="13" t="s">
        <v>87</v>
      </c>
      <c r="AY138" s="159" t="s">
        <v>183</v>
      </c>
    </row>
    <row r="139" spans="2:65" s="1" customFormat="1" ht="16.5" customHeight="1">
      <c r="B139" s="33"/>
      <c r="C139" s="137" t="s">
        <v>190</v>
      </c>
      <c r="D139" s="137" t="s">
        <v>185</v>
      </c>
      <c r="E139" s="138" t="s">
        <v>1893</v>
      </c>
      <c r="F139" s="139" t="s">
        <v>1894</v>
      </c>
      <c r="G139" s="140" t="s">
        <v>188</v>
      </c>
      <c r="H139" s="141">
        <v>3402</v>
      </c>
      <c r="I139" s="142"/>
      <c r="J139" s="143">
        <f>ROUND(I139*H139,2)</f>
        <v>0</v>
      </c>
      <c r="K139" s="139" t="s">
        <v>189</v>
      </c>
      <c r="L139" s="33"/>
      <c r="M139" s="144" t="s">
        <v>1</v>
      </c>
      <c r="N139" s="145" t="s">
        <v>52</v>
      </c>
      <c r="P139" s="146">
        <f>O139*H139</f>
        <v>0</v>
      </c>
      <c r="Q139" s="146">
        <v>0</v>
      </c>
      <c r="R139" s="146">
        <f>Q139*H139</f>
        <v>0</v>
      </c>
      <c r="S139" s="146">
        <v>0</v>
      </c>
      <c r="T139" s="147">
        <f>S139*H139</f>
        <v>0</v>
      </c>
      <c r="AR139" s="148" t="s">
        <v>190</v>
      </c>
      <c r="AT139" s="148" t="s">
        <v>185</v>
      </c>
      <c r="AU139" s="148" t="s">
        <v>96</v>
      </c>
      <c r="AY139" s="17" t="s">
        <v>183</v>
      </c>
      <c r="BE139" s="149">
        <f>IF(N139="základní",J139,0)</f>
        <v>0</v>
      </c>
      <c r="BF139" s="149">
        <f>IF(N139="snížená",J139,0)</f>
        <v>0</v>
      </c>
      <c r="BG139" s="149">
        <f>IF(N139="zákl. přenesená",J139,0)</f>
        <v>0</v>
      </c>
      <c r="BH139" s="149">
        <f>IF(N139="sníž. přenesená",J139,0)</f>
        <v>0</v>
      </c>
      <c r="BI139" s="149">
        <f>IF(N139="nulová",J139,0)</f>
        <v>0</v>
      </c>
      <c r="BJ139" s="17" t="s">
        <v>94</v>
      </c>
      <c r="BK139" s="149">
        <f>ROUND(I139*H139,2)</f>
        <v>0</v>
      </c>
      <c r="BL139" s="17" t="s">
        <v>190</v>
      </c>
      <c r="BM139" s="148" t="s">
        <v>1895</v>
      </c>
    </row>
    <row r="140" spans="2:65" s="13" customFormat="1" ht="22.5">
      <c r="B140" s="158"/>
      <c r="D140" s="151" t="s">
        <v>192</v>
      </c>
      <c r="E140" s="159" t="s">
        <v>1</v>
      </c>
      <c r="F140" s="160" t="s">
        <v>1896</v>
      </c>
      <c r="H140" s="159" t="s">
        <v>1</v>
      </c>
      <c r="I140" s="161"/>
      <c r="L140" s="158"/>
      <c r="M140" s="162"/>
      <c r="T140" s="163"/>
      <c r="AT140" s="159" t="s">
        <v>192</v>
      </c>
      <c r="AU140" s="159" t="s">
        <v>96</v>
      </c>
      <c r="AV140" s="13" t="s">
        <v>94</v>
      </c>
      <c r="AW140" s="13" t="s">
        <v>42</v>
      </c>
      <c r="AX140" s="13" t="s">
        <v>87</v>
      </c>
      <c r="AY140" s="159" t="s">
        <v>183</v>
      </c>
    </row>
    <row r="141" spans="2:65" s="12" customFormat="1" ht="11.25">
      <c r="B141" s="150"/>
      <c r="D141" s="151" t="s">
        <v>192</v>
      </c>
      <c r="E141" s="152" t="s">
        <v>1</v>
      </c>
      <c r="F141" s="153" t="s">
        <v>1897</v>
      </c>
      <c r="H141" s="154">
        <v>3402</v>
      </c>
      <c r="I141" s="155"/>
      <c r="L141" s="150"/>
      <c r="M141" s="156"/>
      <c r="T141" s="157"/>
      <c r="AT141" s="152" t="s">
        <v>192</v>
      </c>
      <c r="AU141" s="152" t="s">
        <v>96</v>
      </c>
      <c r="AV141" s="12" t="s">
        <v>96</v>
      </c>
      <c r="AW141" s="12" t="s">
        <v>42</v>
      </c>
      <c r="AX141" s="12" t="s">
        <v>94</v>
      </c>
      <c r="AY141" s="152" t="s">
        <v>183</v>
      </c>
    </row>
    <row r="142" spans="2:65" s="1" customFormat="1" ht="21.75" customHeight="1">
      <c r="B142" s="33"/>
      <c r="C142" s="137" t="s">
        <v>216</v>
      </c>
      <c r="D142" s="137" t="s">
        <v>185</v>
      </c>
      <c r="E142" s="138" t="s">
        <v>1898</v>
      </c>
      <c r="F142" s="139" t="s">
        <v>1899</v>
      </c>
      <c r="G142" s="140" t="s">
        <v>188</v>
      </c>
      <c r="H142" s="141">
        <v>1134</v>
      </c>
      <c r="I142" s="142"/>
      <c r="J142" s="143">
        <f>ROUND(I142*H142,2)</f>
        <v>0</v>
      </c>
      <c r="K142" s="139" t="s">
        <v>189</v>
      </c>
      <c r="L142" s="33"/>
      <c r="M142" s="144" t="s">
        <v>1</v>
      </c>
      <c r="N142" s="145" t="s">
        <v>52</v>
      </c>
      <c r="P142" s="146">
        <f>O142*H142</f>
        <v>0</v>
      </c>
      <c r="Q142" s="146">
        <v>0</v>
      </c>
      <c r="R142" s="146">
        <f>Q142*H142</f>
        <v>0</v>
      </c>
      <c r="S142" s="146">
        <v>0</v>
      </c>
      <c r="T142" s="147">
        <f>S142*H142</f>
        <v>0</v>
      </c>
      <c r="AR142" s="148" t="s">
        <v>190</v>
      </c>
      <c r="AT142" s="148" t="s">
        <v>185</v>
      </c>
      <c r="AU142" s="148" t="s">
        <v>96</v>
      </c>
      <c r="AY142" s="17" t="s">
        <v>183</v>
      </c>
      <c r="BE142" s="149">
        <f>IF(N142="základní",J142,0)</f>
        <v>0</v>
      </c>
      <c r="BF142" s="149">
        <f>IF(N142="snížená",J142,0)</f>
        <v>0</v>
      </c>
      <c r="BG142" s="149">
        <f>IF(N142="zákl. přenesená",J142,0)</f>
        <v>0</v>
      </c>
      <c r="BH142" s="149">
        <f>IF(N142="sníž. přenesená",J142,0)</f>
        <v>0</v>
      </c>
      <c r="BI142" s="149">
        <f>IF(N142="nulová",J142,0)</f>
        <v>0</v>
      </c>
      <c r="BJ142" s="17" t="s">
        <v>94</v>
      </c>
      <c r="BK142" s="149">
        <f>ROUND(I142*H142,2)</f>
        <v>0</v>
      </c>
      <c r="BL142" s="17" t="s">
        <v>190</v>
      </c>
      <c r="BM142" s="148" t="s">
        <v>1900</v>
      </c>
    </row>
    <row r="143" spans="2:65" s="12" customFormat="1" ht="11.25">
      <c r="B143" s="150"/>
      <c r="D143" s="151" t="s">
        <v>192</v>
      </c>
      <c r="E143" s="152" t="s">
        <v>1</v>
      </c>
      <c r="F143" s="153" t="s">
        <v>1901</v>
      </c>
      <c r="H143" s="154">
        <v>1134</v>
      </c>
      <c r="I143" s="155"/>
      <c r="L143" s="150"/>
      <c r="M143" s="156"/>
      <c r="T143" s="157"/>
      <c r="AT143" s="152" t="s">
        <v>192</v>
      </c>
      <c r="AU143" s="152" t="s">
        <v>96</v>
      </c>
      <c r="AV143" s="12" t="s">
        <v>96</v>
      </c>
      <c r="AW143" s="12" t="s">
        <v>42</v>
      </c>
      <c r="AX143" s="12" t="s">
        <v>94</v>
      </c>
      <c r="AY143" s="152" t="s">
        <v>183</v>
      </c>
    </row>
    <row r="144" spans="2:65" s="1" customFormat="1" ht="21.75" customHeight="1">
      <c r="B144" s="33"/>
      <c r="C144" s="176" t="s">
        <v>222</v>
      </c>
      <c r="D144" s="176" t="s">
        <v>511</v>
      </c>
      <c r="E144" s="177" t="s">
        <v>1902</v>
      </c>
      <c r="F144" s="178" t="s">
        <v>1903</v>
      </c>
      <c r="G144" s="179" t="s">
        <v>488</v>
      </c>
      <c r="H144" s="180">
        <v>11.388</v>
      </c>
      <c r="I144" s="181"/>
      <c r="J144" s="182">
        <f>ROUND(I144*H144,2)</f>
        <v>0</v>
      </c>
      <c r="K144" s="178" t="s">
        <v>1904</v>
      </c>
      <c r="L144" s="183"/>
      <c r="M144" s="184" t="s">
        <v>1</v>
      </c>
      <c r="N144" s="185" t="s">
        <v>52</v>
      </c>
      <c r="P144" s="146">
        <f>O144*H144</f>
        <v>0</v>
      </c>
      <c r="Q144" s="146">
        <v>1</v>
      </c>
      <c r="R144" s="146">
        <f>Q144*H144</f>
        <v>11.388</v>
      </c>
      <c r="S144" s="146">
        <v>0</v>
      </c>
      <c r="T144" s="147">
        <f>S144*H144</f>
        <v>0</v>
      </c>
      <c r="AR144" s="148" t="s">
        <v>235</v>
      </c>
      <c r="AT144" s="148" t="s">
        <v>511</v>
      </c>
      <c r="AU144" s="148" t="s">
        <v>96</v>
      </c>
      <c r="AY144" s="17" t="s">
        <v>183</v>
      </c>
      <c r="BE144" s="149">
        <f>IF(N144="základní",J144,0)</f>
        <v>0</v>
      </c>
      <c r="BF144" s="149">
        <f>IF(N144="snížená",J144,0)</f>
        <v>0</v>
      </c>
      <c r="BG144" s="149">
        <f>IF(N144="zákl. přenesená",J144,0)</f>
        <v>0</v>
      </c>
      <c r="BH144" s="149">
        <f>IF(N144="sníž. přenesená",J144,0)</f>
        <v>0</v>
      </c>
      <c r="BI144" s="149">
        <f>IF(N144="nulová",J144,0)</f>
        <v>0</v>
      </c>
      <c r="BJ144" s="17" t="s">
        <v>94</v>
      </c>
      <c r="BK144" s="149">
        <f>ROUND(I144*H144,2)</f>
        <v>0</v>
      </c>
      <c r="BL144" s="17" t="s">
        <v>190</v>
      </c>
      <c r="BM144" s="148" t="s">
        <v>1905</v>
      </c>
    </row>
    <row r="145" spans="2:65" s="13" customFormat="1" ht="11.25">
      <c r="B145" s="158"/>
      <c r="D145" s="151" t="s">
        <v>192</v>
      </c>
      <c r="E145" s="159" t="s">
        <v>1</v>
      </c>
      <c r="F145" s="160" t="s">
        <v>1906</v>
      </c>
      <c r="H145" s="159" t="s">
        <v>1</v>
      </c>
      <c r="I145" s="161"/>
      <c r="L145" s="158"/>
      <c r="M145" s="162"/>
      <c r="T145" s="163"/>
      <c r="AT145" s="159" t="s">
        <v>192</v>
      </c>
      <c r="AU145" s="159" t="s">
        <v>96</v>
      </c>
      <c r="AV145" s="13" t="s">
        <v>94</v>
      </c>
      <c r="AW145" s="13" t="s">
        <v>42</v>
      </c>
      <c r="AX145" s="13" t="s">
        <v>87</v>
      </c>
      <c r="AY145" s="159" t="s">
        <v>183</v>
      </c>
    </row>
    <row r="146" spans="2:65" s="12" customFormat="1" ht="11.25">
      <c r="B146" s="150"/>
      <c r="D146" s="151" t="s">
        <v>192</v>
      </c>
      <c r="E146" s="152" t="s">
        <v>1</v>
      </c>
      <c r="F146" s="153" t="s">
        <v>1907</v>
      </c>
      <c r="H146" s="154">
        <v>11.388</v>
      </c>
      <c r="I146" s="155"/>
      <c r="L146" s="150"/>
      <c r="M146" s="156"/>
      <c r="T146" s="157"/>
      <c r="AT146" s="152" t="s">
        <v>192</v>
      </c>
      <c r="AU146" s="152" t="s">
        <v>96</v>
      </c>
      <c r="AV146" s="12" t="s">
        <v>96</v>
      </c>
      <c r="AW146" s="12" t="s">
        <v>42</v>
      </c>
      <c r="AX146" s="12" t="s">
        <v>94</v>
      </c>
      <c r="AY146" s="152" t="s">
        <v>183</v>
      </c>
    </row>
    <row r="147" spans="2:65" s="1" customFormat="1" ht="21.75" customHeight="1">
      <c r="B147" s="33"/>
      <c r="C147" s="137" t="s">
        <v>227</v>
      </c>
      <c r="D147" s="137" t="s">
        <v>185</v>
      </c>
      <c r="E147" s="138" t="s">
        <v>687</v>
      </c>
      <c r="F147" s="139" t="s">
        <v>688</v>
      </c>
      <c r="G147" s="140" t="s">
        <v>514</v>
      </c>
      <c r="H147" s="141">
        <v>65</v>
      </c>
      <c r="I147" s="142"/>
      <c r="J147" s="143">
        <f>ROUND(I147*H147,2)</f>
        <v>0</v>
      </c>
      <c r="K147" s="139" t="s">
        <v>189</v>
      </c>
      <c r="L147" s="33"/>
      <c r="M147" s="144" t="s">
        <v>1</v>
      </c>
      <c r="N147" s="145" t="s">
        <v>52</v>
      </c>
      <c r="P147" s="146">
        <f>O147*H147</f>
        <v>0</v>
      </c>
      <c r="Q147" s="146">
        <v>0</v>
      </c>
      <c r="R147" s="146">
        <f>Q147*H147</f>
        <v>0</v>
      </c>
      <c r="S147" s="146">
        <v>0</v>
      </c>
      <c r="T147" s="147">
        <f>S147*H147</f>
        <v>0</v>
      </c>
      <c r="AR147" s="148" t="s">
        <v>190</v>
      </c>
      <c r="AT147" s="148" t="s">
        <v>185</v>
      </c>
      <c r="AU147" s="148" t="s">
        <v>96</v>
      </c>
      <c r="AY147" s="17" t="s">
        <v>183</v>
      </c>
      <c r="BE147" s="149">
        <f>IF(N147="základní",J147,0)</f>
        <v>0</v>
      </c>
      <c r="BF147" s="149">
        <f>IF(N147="snížená",J147,0)</f>
        <v>0</v>
      </c>
      <c r="BG147" s="149">
        <f>IF(N147="zákl. přenesená",J147,0)</f>
        <v>0</v>
      </c>
      <c r="BH147" s="149">
        <f>IF(N147="sníž. přenesená",J147,0)</f>
        <v>0</v>
      </c>
      <c r="BI147" s="149">
        <f>IF(N147="nulová",J147,0)</f>
        <v>0</v>
      </c>
      <c r="BJ147" s="17" t="s">
        <v>94</v>
      </c>
      <c r="BK147" s="149">
        <f>ROUND(I147*H147,2)</f>
        <v>0</v>
      </c>
      <c r="BL147" s="17" t="s">
        <v>190</v>
      </c>
      <c r="BM147" s="148" t="s">
        <v>1908</v>
      </c>
    </row>
    <row r="148" spans="2:65" s="12" customFormat="1" ht="11.25">
      <c r="B148" s="150"/>
      <c r="D148" s="151" t="s">
        <v>192</v>
      </c>
      <c r="E148" s="152" t="s">
        <v>1</v>
      </c>
      <c r="F148" s="153" t="s">
        <v>1909</v>
      </c>
      <c r="H148" s="154">
        <v>65</v>
      </c>
      <c r="I148" s="155"/>
      <c r="L148" s="150"/>
      <c r="M148" s="156"/>
      <c r="T148" s="157"/>
      <c r="AT148" s="152" t="s">
        <v>192</v>
      </c>
      <c r="AU148" s="152" t="s">
        <v>96</v>
      </c>
      <c r="AV148" s="12" t="s">
        <v>96</v>
      </c>
      <c r="AW148" s="12" t="s">
        <v>42</v>
      </c>
      <c r="AX148" s="12" t="s">
        <v>94</v>
      </c>
      <c r="AY148" s="152" t="s">
        <v>183</v>
      </c>
    </row>
    <row r="149" spans="2:65" s="1" customFormat="1" ht="24.2" customHeight="1">
      <c r="B149" s="33"/>
      <c r="C149" s="137" t="s">
        <v>235</v>
      </c>
      <c r="D149" s="137" t="s">
        <v>185</v>
      </c>
      <c r="E149" s="138" t="s">
        <v>697</v>
      </c>
      <c r="F149" s="139" t="s">
        <v>698</v>
      </c>
      <c r="G149" s="140" t="s">
        <v>514</v>
      </c>
      <c r="H149" s="141">
        <v>325</v>
      </c>
      <c r="I149" s="142"/>
      <c r="J149" s="143">
        <f>ROUND(I149*H149,2)</f>
        <v>0</v>
      </c>
      <c r="K149" s="139" t="s">
        <v>189</v>
      </c>
      <c r="L149" s="33"/>
      <c r="M149" s="144" t="s">
        <v>1</v>
      </c>
      <c r="N149" s="145" t="s">
        <v>52</v>
      </c>
      <c r="P149" s="146">
        <f>O149*H149</f>
        <v>0</v>
      </c>
      <c r="Q149" s="146">
        <v>0</v>
      </c>
      <c r="R149" s="146">
        <f>Q149*H149</f>
        <v>0</v>
      </c>
      <c r="S149" s="146">
        <v>0</v>
      </c>
      <c r="T149" s="147">
        <f>S149*H149</f>
        <v>0</v>
      </c>
      <c r="AR149" s="148" t="s">
        <v>190</v>
      </c>
      <c r="AT149" s="148" t="s">
        <v>185</v>
      </c>
      <c r="AU149" s="148" t="s">
        <v>96</v>
      </c>
      <c r="AY149" s="17" t="s">
        <v>183</v>
      </c>
      <c r="BE149" s="149">
        <f>IF(N149="základní",J149,0)</f>
        <v>0</v>
      </c>
      <c r="BF149" s="149">
        <f>IF(N149="snížená",J149,0)</f>
        <v>0</v>
      </c>
      <c r="BG149" s="149">
        <f>IF(N149="zákl. přenesená",J149,0)</f>
        <v>0</v>
      </c>
      <c r="BH149" s="149">
        <f>IF(N149="sníž. přenesená",J149,0)</f>
        <v>0</v>
      </c>
      <c r="BI149" s="149">
        <f>IF(N149="nulová",J149,0)</f>
        <v>0</v>
      </c>
      <c r="BJ149" s="17" t="s">
        <v>94</v>
      </c>
      <c r="BK149" s="149">
        <f>ROUND(I149*H149,2)</f>
        <v>0</v>
      </c>
      <c r="BL149" s="17" t="s">
        <v>190</v>
      </c>
      <c r="BM149" s="148" t="s">
        <v>1910</v>
      </c>
    </row>
    <row r="150" spans="2:65" s="12" customFormat="1" ht="11.25">
      <c r="B150" s="150"/>
      <c r="D150" s="151" t="s">
        <v>192</v>
      </c>
      <c r="E150" s="152" t="s">
        <v>1</v>
      </c>
      <c r="F150" s="153" t="s">
        <v>1911</v>
      </c>
      <c r="H150" s="154">
        <v>325</v>
      </c>
      <c r="I150" s="155"/>
      <c r="L150" s="150"/>
      <c r="M150" s="156"/>
      <c r="T150" s="157"/>
      <c r="AT150" s="152" t="s">
        <v>192</v>
      </c>
      <c r="AU150" s="152" t="s">
        <v>96</v>
      </c>
      <c r="AV150" s="12" t="s">
        <v>96</v>
      </c>
      <c r="AW150" s="12" t="s">
        <v>42</v>
      </c>
      <c r="AX150" s="12" t="s">
        <v>94</v>
      </c>
      <c r="AY150" s="152" t="s">
        <v>183</v>
      </c>
    </row>
    <row r="151" spans="2:65" s="1" customFormat="1" ht="16.5" customHeight="1">
      <c r="B151" s="33"/>
      <c r="C151" s="137" t="s">
        <v>242</v>
      </c>
      <c r="D151" s="137" t="s">
        <v>185</v>
      </c>
      <c r="E151" s="138" t="s">
        <v>723</v>
      </c>
      <c r="F151" s="139" t="s">
        <v>724</v>
      </c>
      <c r="G151" s="140" t="s">
        <v>514</v>
      </c>
      <c r="H151" s="141">
        <v>65</v>
      </c>
      <c r="I151" s="142"/>
      <c r="J151" s="143">
        <f>ROUND(I151*H151,2)</f>
        <v>0</v>
      </c>
      <c r="K151" s="139" t="s">
        <v>189</v>
      </c>
      <c r="L151" s="33"/>
      <c r="M151" s="144" t="s">
        <v>1</v>
      </c>
      <c r="N151" s="145" t="s">
        <v>52</v>
      </c>
      <c r="P151" s="146">
        <f>O151*H151</f>
        <v>0</v>
      </c>
      <c r="Q151" s="146">
        <v>0</v>
      </c>
      <c r="R151" s="146">
        <f>Q151*H151</f>
        <v>0</v>
      </c>
      <c r="S151" s="146">
        <v>0</v>
      </c>
      <c r="T151" s="147">
        <f>S151*H151</f>
        <v>0</v>
      </c>
      <c r="AR151" s="148" t="s">
        <v>190</v>
      </c>
      <c r="AT151" s="148" t="s">
        <v>185</v>
      </c>
      <c r="AU151" s="148" t="s">
        <v>96</v>
      </c>
      <c r="AY151" s="17" t="s">
        <v>183</v>
      </c>
      <c r="BE151" s="149">
        <f>IF(N151="základní",J151,0)</f>
        <v>0</v>
      </c>
      <c r="BF151" s="149">
        <f>IF(N151="snížená",J151,0)</f>
        <v>0</v>
      </c>
      <c r="BG151" s="149">
        <f>IF(N151="zákl. přenesená",J151,0)</f>
        <v>0</v>
      </c>
      <c r="BH151" s="149">
        <f>IF(N151="sníž. přenesená",J151,0)</f>
        <v>0</v>
      </c>
      <c r="BI151" s="149">
        <f>IF(N151="nulová",J151,0)</f>
        <v>0</v>
      </c>
      <c r="BJ151" s="17" t="s">
        <v>94</v>
      </c>
      <c r="BK151" s="149">
        <f>ROUND(I151*H151,2)</f>
        <v>0</v>
      </c>
      <c r="BL151" s="17" t="s">
        <v>190</v>
      </c>
      <c r="BM151" s="148" t="s">
        <v>1912</v>
      </c>
    </row>
    <row r="152" spans="2:65" s="12" customFormat="1" ht="11.25">
      <c r="B152" s="150"/>
      <c r="D152" s="151" t="s">
        <v>192</v>
      </c>
      <c r="E152" s="152" t="s">
        <v>1</v>
      </c>
      <c r="F152" s="153" t="s">
        <v>1909</v>
      </c>
      <c r="H152" s="154">
        <v>65</v>
      </c>
      <c r="I152" s="155"/>
      <c r="L152" s="150"/>
      <c r="M152" s="156"/>
      <c r="T152" s="157"/>
      <c r="AT152" s="152" t="s">
        <v>192</v>
      </c>
      <c r="AU152" s="152" t="s">
        <v>96</v>
      </c>
      <c r="AV152" s="12" t="s">
        <v>96</v>
      </c>
      <c r="AW152" s="12" t="s">
        <v>42</v>
      </c>
      <c r="AX152" s="12" t="s">
        <v>94</v>
      </c>
      <c r="AY152" s="152" t="s">
        <v>183</v>
      </c>
    </row>
    <row r="153" spans="2:65" s="1" customFormat="1" ht="16.5" customHeight="1">
      <c r="B153" s="33"/>
      <c r="C153" s="137" t="s">
        <v>248</v>
      </c>
      <c r="D153" s="137" t="s">
        <v>185</v>
      </c>
      <c r="E153" s="138" t="s">
        <v>730</v>
      </c>
      <c r="F153" s="139" t="s">
        <v>731</v>
      </c>
      <c r="G153" s="140" t="s">
        <v>188</v>
      </c>
      <c r="H153" s="141">
        <v>1300</v>
      </c>
      <c r="I153" s="142"/>
      <c r="J153" s="143">
        <f>ROUND(I153*H153,2)</f>
        <v>0</v>
      </c>
      <c r="K153" s="139" t="s">
        <v>189</v>
      </c>
      <c r="L153" s="33"/>
      <c r="M153" s="144" t="s">
        <v>1</v>
      </c>
      <c r="N153" s="145" t="s">
        <v>52</v>
      </c>
      <c r="P153" s="146">
        <f>O153*H153</f>
        <v>0</v>
      </c>
      <c r="Q153" s="146">
        <v>0</v>
      </c>
      <c r="R153" s="146">
        <f>Q153*H153</f>
        <v>0</v>
      </c>
      <c r="S153" s="146">
        <v>0</v>
      </c>
      <c r="T153" s="147">
        <f>S153*H153</f>
        <v>0</v>
      </c>
      <c r="AR153" s="148" t="s">
        <v>190</v>
      </c>
      <c r="AT153" s="148" t="s">
        <v>185</v>
      </c>
      <c r="AU153" s="148" t="s">
        <v>96</v>
      </c>
      <c r="AY153" s="17" t="s">
        <v>183</v>
      </c>
      <c r="BE153" s="149">
        <f>IF(N153="základní",J153,0)</f>
        <v>0</v>
      </c>
      <c r="BF153" s="149">
        <f>IF(N153="snížená",J153,0)</f>
        <v>0</v>
      </c>
      <c r="BG153" s="149">
        <f>IF(N153="zákl. přenesená",J153,0)</f>
        <v>0</v>
      </c>
      <c r="BH153" s="149">
        <f>IF(N153="sníž. přenesená",J153,0)</f>
        <v>0</v>
      </c>
      <c r="BI153" s="149">
        <f>IF(N153="nulová",J153,0)</f>
        <v>0</v>
      </c>
      <c r="BJ153" s="17" t="s">
        <v>94</v>
      </c>
      <c r="BK153" s="149">
        <f>ROUND(I153*H153,2)</f>
        <v>0</v>
      </c>
      <c r="BL153" s="17" t="s">
        <v>190</v>
      </c>
      <c r="BM153" s="148" t="s">
        <v>1913</v>
      </c>
    </row>
    <row r="154" spans="2:65" s="12" customFormat="1" ht="11.25">
      <c r="B154" s="150"/>
      <c r="D154" s="151" t="s">
        <v>192</v>
      </c>
      <c r="E154" s="152" t="s">
        <v>1</v>
      </c>
      <c r="F154" s="153" t="s">
        <v>1914</v>
      </c>
      <c r="H154" s="154">
        <v>1300</v>
      </c>
      <c r="I154" s="155"/>
      <c r="L154" s="150"/>
      <c r="M154" s="156"/>
      <c r="T154" s="157"/>
      <c r="AT154" s="152" t="s">
        <v>192</v>
      </c>
      <c r="AU154" s="152" t="s">
        <v>96</v>
      </c>
      <c r="AV154" s="12" t="s">
        <v>96</v>
      </c>
      <c r="AW154" s="12" t="s">
        <v>42</v>
      </c>
      <c r="AX154" s="12" t="s">
        <v>94</v>
      </c>
      <c r="AY154" s="152" t="s">
        <v>183</v>
      </c>
    </row>
    <row r="155" spans="2:65" s="1" customFormat="1" ht="21.75" customHeight="1">
      <c r="B155" s="33"/>
      <c r="C155" s="137" t="s">
        <v>255</v>
      </c>
      <c r="D155" s="137" t="s">
        <v>185</v>
      </c>
      <c r="E155" s="138" t="s">
        <v>1915</v>
      </c>
      <c r="F155" s="139" t="s">
        <v>1916</v>
      </c>
      <c r="G155" s="140" t="s">
        <v>188</v>
      </c>
      <c r="H155" s="141">
        <v>2600</v>
      </c>
      <c r="I155" s="142"/>
      <c r="J155" s="143">
        <f>ROUND(I155*H155,2)</f>
        <v>0</v>
      </c>
      <c r="K155" s="139" t="s">
        <v>189</v>
      </c>
      <c r="L155" s="33"/>
      <c r="M155" s="144" t="s">
        <v>1</v>
      </c>
      <c r="N155" s="145" t="s">
        <v>52</v>
      </c>
      <c r="P155" s="146">
        <f>O155*H155</f>
        <v>0</v>
      </c>
      <c r="Q155" s="146">
        <v>0</v>
      </c>
      <c r="R155" s="146">
        <f>Q155*H155</f>
        <v>0</v>
      </c>
      <c r="S155" s="146">
        <v>0</v>
      </c>
      <c r="T155" s="147">
        <f>S155*H155</f>
        <v>0</v>
      </c>
      <c r="AR155" s="148" t="s">
        <v>190</v>
      </c>
      <c r="AT155" s="148" t="s">
        <v>185</v>
      </c>
      <c r="AU155" s="148" t="s">
        <v>96</v>
      </c>
      <c r="AY155" s="17" t="s">
        <v>183</v>
      </c>
      <c r="BE155" s="149">
        <f>IF(N155="základní",J155,0)</f>
        <v>0</v>
      </c>
      <c r="BF155" s="149">
        <f>IF(N155="snížená",J155,0)</f>
        <v>0</v>
      </c>
      <c r="BG155" s="149">
        <f>IF(N155="zákl. přenesená",J155,0)</f>
        <v>0</v>
      </c>
      <c r="BH155" s="149">
        <f>IF(N155="sníž. přenesená",J155,0)</f>
        <v>0</v>
      </c>
      <c r="BI155" s="149">
        <f>IF(N155="nulová",J155,0)</f>
        <v>0</v>
      </c>
      <c r="BJ155" s="17" t="s">
        <v>94</v>
      </c>
      <c r="BK155" s="149">
        <f>ROUND(I155*H155,2)</f>
        <v>0</v>
      </c>
      <c r="BL155" s="17" t="s">
        <v>190</v>
      </c>
      <c r="BM155" s="148" t="s">
        <v>1917</v>
      </c>
    </row>
    <row r="156" spans="2:65" s="12" customFormat="1" ht="11.25">
      <c r="B156" s="150"/>
      <c r="D156" s="151" t="s">
        <v>192</v>
      </c>
      <c r="E156" s="152" t="s">
        <v>1</v>
      </c>
      <c r="F156" s="153" t="s">
        <v>1918</v>
      </c>
      <c r="H156" s="154">
        <v>2600</v>
      </c>
      <c r="I156" s="155"/>
      <c r="L156" s="150"/>
      <c r="M156" s="156"/>
      <c r="T156" s="157"/>
      <c r="AT156" s="152" t="s">
        <v>192</v>
      </c>
      <c r="AU156" s="152" t="s">
        <v>96</v>
      </c>
      <c r="AV156" s="12" t="s">
        <v>96</v>
      </c>
      <c r="AW156" s="12" t="s">
        <v>42</v>
      </c>
      <c r="AX156" s="12" t="s">
        <v>94</v>
      </c>
      <c r="AY156" s="152" t="s">
        <v>183</v>
      </c>
    </row>
    <row r="157" spans="2:65" s="1" customFormat="1" ht="16.5" customHeight="1">
      <c r="B157" s="33"/>
      <c r="C157" s="137" t="s">
        <v>267</v>
      </c>
      <c r="D157" s="137" t="s">
        <v>185</v>
      </c>
      <c r="E157" s="138" t="s">
        <v>1732</v>
      </c>
      <c r="F157" s="139" t="s">
        <v>1733</v>
      </c>
      <c r="G157" s="140" t="s">
        <v>188</v>
      </c>
      <c r="H157" s="141">
        <v>2600</v>
      </c>
      <c r="I157" s="142"/>
      <c r="J157" s="143">
        <f>ROUND(I157*H157,2)</f>
        <v>0</v>
      </c>
      <c r="K157" s="139" t="s">
        <v>189</v>
      </c>
      <c r="L157" s="33"/>
      <c r="M157" s="144" t="s">
        <v>1</v>
      </c>
      <c r="N157" s="145" t="s">
        <v>52</v>
      </c>
      <c r="P157" s="146">
        <f>O157*H157</f>
        <v>0</v>
      </c>
      <c r="Q157" s="146">
        <v>0</v>
      </c>
      <c r="R157" s="146">
        <f>Q157*H157</f>
        <v>0</v>
      </c>
      <c r="S157" s="146">
        <v>0</v>
      </c>
      <c r="T157" s="147">
        <f>S157*H157</f>
        <v>0</v>
      </c>
      <c r="AR157" s="148" t="s">
        <v>190</v>
      </c>
      <c r="AT157" s="148" t="s">
        <v>185</v>
      </c>
      <c r="AU157" s="148" t="s">
        <v>96</v>
      </c>
      <c r="AY157" s="17" t="s">
        <v>183</v>
      </c>
      <c r="BE157" s="149">
        <f>IF(N157="základní",J157,0)</f>
        <v>0</v>
      </c>
      <c r="BF157" s="149">
        <f>IF(N157="snížená",J157,0)</f>
        <v>0</v>
      </c>
      <c r="BG157" s="149">
        <f>IF(N157="zákl. přenesená",J157,0)</f>
        <v>0</v>
      </c>
      <c r="BH157" s="149">
        <f>IF(N157="sníž. přenesená",J157,0)</f>
        <v>0</v>
      </c>
      <c r="BI157" s="149">
        <f>IF(N157="nulová",J157,0)</f>
        <v>0</v>
      </c>
      <c r="BJ157" s="17" t="s">
        <v>94</v>
      </c>
      <c r="BK157" s="149">
        <f>ROUND(I157*H157,2)</f>
        <v>0</v>
      </c>
      <c r="BL157" s="17" t="s">
        <v>190</v>
      </c>
      <c r="BM157" s="148" t="s">
        <v>1919</v>
      </c>
    </row>
    <row r="158" spans="2:65" s="12" customFormat="1" ht="11.25">
      <c r="B158" s="150"/>
      <c r="D158" s="151" t="s">
        <v>192</v>
      </c>
      <c r="E158" s="152" t="s">
        <v>1</v>
      </c>
      <c r="F158" s="153" t="s">
        <v>1920</v>
      </c>
      <c r="H158" s="154">
        <v>1300</v>
      </c>
      <c r="I158" s="155"/>
      <c r="L158" s="150"/>
      <c r="M158" s="156"/>
      <c r="T158" s="157"/>
      <c r="AT158" s="152" t="s">
        <v>192</v>
      </c>
      <c r="AU158" s="152" t="s">
        <v>96</v>
      </c>
      <c r="AV158" s="12" t="s">
        <v>96</v>
      </c>
      <c r="AW158" s="12" t="s">
        <v>42</v>
      </c>
      <c r="AX158" s="12" t="s">
        <v>87</v>
      </c>
      <c r="AY158" s="152" t="s">
        <v>183</v>
      </c>
    </row>
    <row r="159" spans="2:65" s="12" customFormat="1" ht="11.25">
      <c r="B159" s="150"/>
      <c r="D159" s="151" t="s">
        <v>192</v>
      </c>
      <c r="E159" s="152" t="s">
        <v>1</v>
      </c>
      <c r="F159" s="153" t="s">
        <v>1921</v>
      </c>
      <c r="H159" s="154">
        <v>1300</v>
      </c>
      <c r="I159" s="155"/>
      <c r="L159" s="150"/>
      <c r="M159" s="156"/>
      <c r="T159" s="157"/>
      <c r="AT159" s="152" t="s">
        <v>192</v>
      </c>
      <c r="AU159" s="152" t="s">
        <v>96</v>
      </c>
      <c r="AV159" s="12" t="s">
        <v>96</v>
      </c>
      <c r="AW159" s="12" t="s">
        <v>42</v>
      </c>
      <c r="AX159" s="12" t="s">
        <v>87</v>
      </c>
      <c r="AY159" s="152" t="s">
        <v>183</v>
      </c>
    </row>
    <row r="160" spans="2:65" s="14" customFormat="1" ht="11.25">
      <c r="B160" s="164"/>
      <c r="D160" s="151" t="s">
        <v>192</v>
      </c>
      <c r="E160" s="165" t="s">
        <v>1</v>
      </c>
      <c r="F160" s="166" t="s">
        <v>202</v>
      </c>
      <c r="H160" s="167">
        <v>2600</v>
      </c>
      <c r="I160" s="168"/>
      <c r="L160" s="164"/>
      <c r="M160" s="169"/>
      <c r="T160" s="170"/>
      <c r="AT160" s="165" t="s">
        <v>192</v>
      </c>
      <c r="AU160" s="165" t="s">
        <v>96</v>
      </c>
      <c r="AV160" s="14" t="s">
        <v>203</v>
      </c>
      <c r="AW160" s="14" t="s">
        <v>42</v>
      </c>
      <c r="AX160" s="14" t="s">
        <v>94</v>
      </c>
      <c r="AY160" s="165" t="s">
        <v>183</v>
      </c>
    </row>
    <row r="161" spans="2:65" s="1" customFormat="1" ht="21.75" customHeight="1">
      <c r="B161" s="33"/>
      <c r="C161" s="137" t="s">
        <v>275</v>
      </c>
      <c r="D161" s="137" t="s">
        <v>185</v>
      </c>
      <c r="E161" s="138" t="s">
        <v>1922</v>
      </c>
      <c r="F161" s="139" t="s">
        <v>1923</v>
      </c>
      <c r="G161" s="140" t="s">
        <v>188</v>
      </c>
      <c r="H161" s="141">
        <v>1300</v>
      </c>
      <c r="I161" s="142"/>
      <c r="J161" s="143">
        <f>ROUND(I161*H161,2)</f>
        <v>0</v>
      </c>
      <c r="K161" s="139" t="s">
        <v>189</v>
      </c>
      <c r="L161" s="33"/>
      <c r="M161" s="144" t="s">
        <v>1</v>
      </c>
      <c r="N161" s="145" t="s">
        <v>52</v>
      </c>
      <c r="P161" s="146">
        <f>O161*H161</f>
        <v>0</v>
      </c>
      <c r="Q161" s="146">
        <v>0</v>
      </c>
      <c r="R161" s="146">
        <f>Q161*H161</f>
        <v>0</v>
      </c>
      <c r="S161" s="146">
        <v>0</v>
      </c>
      <c r="T161" s="147">
        <f>S161*H161</f>
        <v>0</v>
      </c>
      <c r="AR161" s="148" t="s">
        <v>190</v>
      </c>
      <c r="AT161" s="148" t="s">
        <v>185</v>
      </c>
      <c r="AU161" s="148" t="s">
        <v>96</v>
      </c>
      <c r="AY161" s="17" t="s">
        <v>183</v>
      </c>
      <c r="BE161" s="149">
        <f>IF(N161="základní",J161,0)</f>
        <v>0</v>
      </c>
      <c r="BF161" s="149">
        <f>IF(N161="snížená",J161,0)</f>
        <v>0</v>
      </c>
      <c r="BG161" s="149">
        <f>IF(N161="zákl. přenesená",J161,0)</f>
        <v>0</v>
      </c>
      <c r="BH161" s="149">
        <f>IF(N161="sníž. přenesená",J161,0)</f>
        <v>0</v>
      </c>
      <c r="BI161" s="149">
        <f>IF(N161="nulová",J161,0)</f>
        <v>0</v>
      </c>
      <c r="BJ161" s="17" t="s">
        <v>94</v>
      </c>
      <c r="BK161" s="149">
        <f>ROUND(I161*H161,2)</f>
        <v>0</v>
      </c>
      <c r="BL161" s="17" t="s">
        <v>190</v>
      </c>
      <c r="BM161" s="148" t="s">
        <v>1924</v>
      </c>
    </row>
    <row r="162" spans="2:65" s="12" customFormat="1" ht="11.25">
      <c r="B162" s="150"/>
      <c r="D162" s="151" t="s">
        <v>192</v>
      </c>
      <c r="E162" s="152" t="s">
        <v>1</v>
      </c>
      <c r="F162" s="153" t="s">
        <v>1925</v>
      </c>
      <c r="H162" s="154">
        <v>1300</v>
      </c>
      <c r="I162" s="155"/>
      <c r="L162" s="150"/>
      <c r="M162" s="156"/>
      <c r="T162" s="157"/>
      <c r="AT162" s="152" t="s">
        <v>192</v>
      </c>
      <c r="AU162" s="152" t="s">
        <v>96</v>
      </c>
      <c r="AV162" s="12" t="s">
        <v>96</v>
      </c>
      <c r="AW162" s="12" t="s">
        <v>42</v>
      </c>
      <c r="AX162" s="12" t="s">
        <v>94</v>
      </c>
      <c r="AY162" s="152" t="s">
        <v>183</v>
      </c>
    </row>
    <row r="163" spans="2:65" s="1" customFormat="1" ht="16.5" customHeight="1">
      <c r="B163" s="33"/>
      <c r="C163" s="176" t="s">
        <v>281</v>
      </c>
      <c r="D163" s="176" t="s">
        <v>511</v>
      </c>
      <c r="E163" s="177" t="s">
        <v>1926</v>
      </c>
      <c r="F163" s="178" t="s">
        <v>1927</v>
      </c>
      <c r="G163" s="179" t="s">
        <v>514</v>
      </c>
      <c r="H163" s="180">
        <v>66.95</v>
      </c>
      <c r="I163" s="181"/>
      <c r="J163" s="182">
        <f>ROUND(I163*H163,2)</f>
        <v>0</v>
      </c>
      <c r="K163" s="178" t="s">
        <v>189</v>
      </c>
      <c r="L163" s="183"/>
      <c r="M163" s="184" t="s">
        <v>1</v>
      </c>
      <c r="N163" s="185" t="s">
        <v>52</v>
      </c>
      <c r="P163" s="146">
        <f>O163*H163</f>
        <v>0</v>
      </c>
      <c r="Q163" s="146">
        <v>0.21</v>
      </c>
      <c r="R163" s="146">
        <f>Q163*H163</f>
        <v>14.0595</v>
      </c>
      <c r="S163" s="146">
        <v>0</v>
      </c>
      <c r="T163" s="147">
        <f>S163*H163</f>
        <v>0</v>
      </c>
      <c r="AR163" s="148" t="s">
        <v>235</v>
      </c>
      <c r="AT163" s="148" t="s">
        <v>511</v>
      </c>
      <c r="AU163" s="148" t="s">
        <v>96</v>
      </c>
      <c r="AY163" s="17" t="s">
        <v>183</v>
      </c>
      <c r="BE163" s="149">
        <f>IF(N163="základní",J163,0)</f>
        <v>0</v>
      </c>
      <c r="BF163" s="149">
        <f>IF(N163="snížená",J163,0)</f>
        <v>0</v>
      </c>
      <c r="BG163" s="149">
        <f>IF(N163="zákl. přenesená",J163,0)</f>
        <v>0</v>
      </c>
      <c r="BH163" s="149">
        <f>IF(N163="sníž. přenesená",J163,0)</f>
        <v>0</v>
      </c>
      <c r="BI163" s="149">
        <f>IF(N163="nulová",J163,0)</f>
        <v>0</v>
      </c>
      <c r="BJ163" s="17" t="s">
        <v>94</v>
      </c>
      <c r="BK163" s="149">
        <f>ROUND(I163*H163,2)</f>
        <v>0</v>
      </c>
      <c r="BL163" s="17" t="s">
        <v>190</v>
      </c>
      <c r="BM163" s="148" t="s">
        <v>1928</v>
      </c>
    </row>
    <row r="164" spans="2:65" s="12" customFormat="1" ht="11.25">
      <c r="B164" s="150"/>
      <c r="D164" s="151" t="s">
        <v>192</v>
      </c>
      <c r="E164" s="152" t="s">
        <v>1</v>
      </c>
      <c r="F164" s="153" t="s">
        <v>1929</v>
      </c>
      <c r="H164" s="154">
        <v>66.95</v>
      </c>
      <c r="I164" s="155"/>
      <c r="L164" s="150"/>
      <c r="M164" s="156"/>
      <c r="T164" s="157"/>
      <c r="AT164" s="152" t="s">
        <v>192</v>
      </c>
      <c r="AU164" s="152" t="s">
        <v>96</v>
      </c>
      <c r="AV164" s="12" t="s">
        <v>96</v>
      </c>
      <c r="AW164" s="12" t="s">
        <v>42</v>
      </c>
      <c r="AX164" s="12" t="s">
        <v>87</v>
      </c>
      <c r="AY164" s="152" t="s">
        <v>183</v>
      </c>
    </row>
    <row r="165" spans="2:65" s="14" customFormat="1" ht="11.25">
      <c r="B165" s="164"/>
      <c r="D165" s="151" t="s">
        <v>192</v>
      </c>
      <c r="E165" s="165" t="s">
        <v>1</v>
      </c>
      <c r="F165" s="166" t="s">
        <v>202</v>
      </c>
      <c r="H165" s="167">
        <v>66.95</v>
      </c>
      <c r="I165" s="168"/>
      <c r="L165" s="164"/>
      <c r="M165" s="169"/>
      <c r="T165" s="170"/>
      <c r="AT165" s="165" t="s">
        <v>192</v>
      </c>
      <c r="AU165" s="165" t="s">
        <v>96</v>
      </c>
      <c r="AV165" s="14" t="s">
        <v>203</v>
      </c>
      <c r="AW165" s="14" t="s">
        <v>42</v>
      </c>
      <c r="AX165" s="14" t="s">
        <v>94</v>
      </c>
      <c r="AY165" s="165" t="s">
        <v>183</v>
      </c>
    </row>
    <row r="166" spans="2:65" s="1" customFormat="1" ht="24.2" customHeight="1">
      <c r="B166" s="33"/>
      <c r="C166" s="137" t="s">
        <v>8</v>
      </c>
      <c r="D166" s="137" t="s">
        <v>185</v>
      </c>
      <c r="E166" s="138" t="s">
        <v>1930</v>
      </c>
      <c r="F166" s="139" t="s">
        <v>1931</v>
      </c>
      <c r="G166" s="140" t="s">
        <v>188</v>
      </c>
      <c r="H166" s="141">
        <v>1300</v>
      </c>
      <c r="I166" s="142"/>
      <c r="J166" s="143">
        <f>ROUND(I166*H166,2)</f>
        <v>0</v>
      </c>
      <c r="K166" s="139" t="s">
        <v>189</v>
      </c>
      <c r="L166" s="33"/>
      <c r="M166" s="144" t="s">
        <v>1</v>
      </c>
      <c r="N166" s="145" t="s">
        <v>52</v>
      </c>
      <c r="P166" s="146">
        <f>O166*H166</f>
        <v>0</v>
      </c>
      <c r="Q166" s="146">
        <v>0</v>
      </c>
      <c r="R166" s="146">
        <f>Q166*H166</f>
        <v>0</v>
      </c>
      <c r="S166" s="146">
        <v>0</v>
      </c>
      <c r="T166" s="147">
        <f>S166*H166</f>
        <v>0</v>
      </c>
      <c r="AR166" s="148" t="s">
        <v>190</v>
      </c>
      <c r="AT166" s="148" t="s">
        <v>185</v>
      </c>
      <c r="AU166" s="148" t="s">
        <v>96</v>
      </c>
      <c r="AY166" s="17" t="s">
        <v>183</v>
      </c>
      <c r="BE166" s="149">
        <f>IF(N166="základní",J166,0)</f>
        <v>0</v>
      </c>
      <c r="BF166" s="149">
        <f>IF(N166="snížená",J166,0)</f>
        <v>0</v>
      </c>
      <c r="BG166" s="149">
        <f>IF(N166="zákl. přenesená",J166,0)</f>
        <v>0</v>
      </c>
      <c r="BH166" s="149">
        <f>IF(N166="sníž. přenesená",J166,0)</f>
        <v>0</v>
      </c>
      <c r="BI166" s="149">
        <f>IF(N166="nulová",J166,0)</f>
        <v>0</v>
      </c>
      <c r="BJ166" s="17" t="s">
        <v>94</v>
      </c>
      <c r="BK166" s="149">
        <f>ROUND(I166*H166,2)</f>
        <v>0</v>
      </c>
      <c r="BL166" s="17" t="s">
        <v>190</v>
      </c>
      <c r="BM166" s="148" t="s">
        <v>1932</v>
      </c>
    </row>
    <row r="167" spans="2:65" s="12" customFormat="1" ht="11.25">
      <c r="B167" s="150"/>
      <c r="D167" s="151" t="s">
        <v>192</v>
      </c>
      <c r="E167" s="152" t="s">
        <v>1</v>
      </c>
      <c r="F167" s="153" t="s">
        <v>1933</v>
      </c>
      <c r="H167" s="154">
        <v>1300</v>
      </c>
      <c r="I167" s="155"/>
      <c r="L167" s="150"/>
      <c r="M167" s="156"/>
      <c r="T167" s="157"/>
      <c r="AT167" s="152" t="s">
        <v>192</v>
      </c>
      <c r="AU167" s="152" t="s">
        <v>96</v>
      </c>
      <c r="AV167" s="12" t="s">
        <v>96</v>
      </c>
      <c r="AW167" s="12" t="s">
        <v>42</v>
      </c>
      <c r="AX167" s="12" t="s">
        <v>94</v>
      </c>
      <c r="AY167" s="152" t="s">
        <v>183</v>
      </c>
    </row>
    <row r="168" spans="2:65" s="1" customFormat="1" ht="16.5" customHeight="1">
      <c r="B168" s="33"/>
      <c r="C168" s="137" t="s">
        <v>290</v>
      </c>
      <c r="D168" s="137" t="s">
        <v>185</v>
      </c>
      <c r="E168" s="138" t="s">
        <v>1737</v>
      </c>
      <c r="F168" s="139" t="s">
        <v>1738</v>
      </c>
      <c r="G168" s="140" t="s">
        <v>188</v>
      </c>
      <c r="H168" s="141">
        <v>3900</v>
      </c>
      <c r="I168" s="142"/>
      <c r="J168" s="143">
        <f>ROUND(I168*H168,2)</f>
        <v>0</v>
      </c>
      <c r="K168" s="139" t="s">
        <v>189</v>
      </c>
      <c r="L168" s="33"/>
      <c r="M168" s="144" t="s">
        <v>1</v>
      </c>
      <c r="N168" s="145" t="s">
        <v>52</v>
      </c>
      <c r="P168" s="146">
        <f>O168*H168</f>
        <v>0</v>
      </c>
      <c r="Q168" s="146">
        <v>0</v>
      </c>
      <c r="R168" s="146">
        <f>Q168*H168</f>
        <v>0</v>
      </c>
      <c r="S168" s="146">
        <v>0</v>
      </c>
      <c r="T168" s="147">
        <f>S168*H168</f>
        <v>0</v>
      </c>
      <c r="AR168" s="148" t="s">
        <v>190</v>
      </c>
      <c r="AT168" s="148" t="s">
        <v>185</v>
      </c>
      <c r="AU168" s="148" t="s">
        <v>96</v>
      </c>
      <c r="AY168" s="17" t="s">
        <v>183</v>
      </c>
      <c r="BE168" s="149">
        <f>IF(N168="základní",J168,0)</f>
        <v>0</v>
      </c>
      <c r="BF168" s="149">
        <f>IF(N168="snížená",J168,0)</f>
        <v>0</v>
      </c>
      <c r="BG168" s="149">
        <f>IF(N168="zákl. přenesená",J168,0)</f>
        <v>0</v>
      </c>
      <c r="BH168" s="149">
        <f>IF(N168="sníž. přenesená",J168,0)</f>
        <v>0</v>
      </c>
      <c r="BI168" s="149">
        <f>IF(N168="nulová",J168,0)</f>
        <v>0</v>
      </c>
      <c r="BJ168" s="17" t="s">
        <v>94</v>
      </c>
      <c r="BK168" s="149">
        <f>ROUND(I168*H168,2)</f>
        <v>0</v>
      </c>
      <c r="BL168" s="17" t="s">
        <v>190</v>
      </c>
      <c r="BM168" s="148" t="s">
        <v>1934</v>
      </c>
    </row>
    <row r="169" spans="2:65" s="12" customFormat="1" ht="11.25">
      <c r="B169" s="150"/>
      <c r="D169" s="151" t="s">
        <v>192</v>
      </c>
      <c r="E169" s="152" t="s">
        <v>1</v>
      </c>
      <c r="F169" s="153" t="s">
        <v>1935</v>
      </c>
      <c r="H169" s="154">
        <v>3900</v>
      </c>
      <c r="I169" s="155"/>
      <c r="L169" s="150"/>
      <c r="M169" s="156"/>
      <c r="T169" s="157"/>
      <c r="AT169" s="152" t="s">
        <v>192</v>
      </c>
      <c r="AU169" s="152" t="s">
        <v>96</v>
      </c>
      <c r="AV169" s="12" t="s">
        <v>96</v>
      </c>
      <c r="AW169" s="12" t="s">
        <v>42</v>
      </c>
      <c r="AX169" s="12" t="s">
        <v>94</v>
      </c>
      <c r="AY169" s="152" t="s">
        <v>183</v>
      </c>
    </row>
    <row r="170" spans="2:65" s="1" customFormat="1" ht="16.5" customHeight="1">
      <c r="B170" s="33"/>
      <c r="C170" s="137" t="s">
        <v>294</v>
      </c>
      <c r="D170" s="137" t="s">
        <v>185</v>
      </c>
      <c r="E170" s="138" t="s">
        <v>1936</v>
      </c>
      <c r="F170" s="139" t="s">
        <v>1937</v>
      </c>
      <c r="G170" s="140" t="s">
        <v>188</v>
      </c>
      <c r="H170" s="141">
        <v>2434</v>
      </c>
      <c r="I170" s="142"/>
      <c r="J170" s="143">
        <f>ROUND(I170*H170,2)</f>
        <v>0</v>
      </c>
      <c r="K170" s="139" t="s">
        <v>189</v>
      </c>
      <c r="L170" s="33"/>
      <c r="M170" s="144" t="s">
        <v>1</v>
      </c>
      <c r="N170" s="145" t="s">
        <v>52</v>
      </c>
      <c r="P170" s="146">
        <f>O170*H170</f>
        <v>0</v>
      </c>
      <c r="Q170" s="146">
        <v>0</v>
      </c>
      <c r="R170" s="146">
        <f>Q170*H170</f>
        <v>0</v>
      </c>
      <c r="S170" s="146">
        <v>0</v>
      </c>
      <c r="T170" s="147">
        <f>S170*H170</f>
        <v>0</v>
      </c>
      <c r="AR170" s="148" t="s">
        <v>190</v>
      </c>
      <c r="AT170" s="148" t="s">
        <v>185</v>
      </c>
      <c r="AU170" s="148" t="s">
        <v>96</v>
      </c>
      <c r="AY170" s="17" t="s">
        <v>183</v>
      </c>
      <c r="BE170" s="149">
        <f>IF(N170="základní",J170,0)</f>
        <v>0</v>
      </c>
      <c r="BF170" s="149">
        <f>IF(N170="snížená",J170,0)</f>
        <v>0</v>
      </c>
      <c r="BG170" s="149">
        <f>IF(N170="zákl. přenesená",J170,0)</f>
        <v>0</v>
      </c>
      <c r="BH170" s="149">
        <f>IF(N170="sníž. přenesená",J170,0)</f>
        <v>0</v>
      </c>
      <c r="BI170" s="149">
        <f>IF(N170="nulová",J170,0)</f>
        <v>0</v>
      </c>
      <c r="BJ170" s="17" t="s">
        <v>94</v>
      </c>
      <c r="BK170" s="149">
        <f>ROUND(I170*H170,2)</f>
        <v>0</v>
      </c>
      <c r="BL170" s="17" t="s">
        <v>190</v>
      </c>
      <c r="BM170" s="148" t="s">
        <v>1938</v>
      </c>
    </row>
    <row r="171" spans="2:65" s="12" customFormat="1" ht="11.25">
      <c r="B171" s="150"/>
      <c r="D171" s="151" t="s">
        <v>192</v>
      </c>
      <c r="E171" s="152" t="s">
        <v>1</v>
      </c>
      <c r="F171" s="153" t="s">
        <v>1939</v>
      </c>
      <c r="H171" s="154">
        <v>1300</v>
      </c>
      <c r="I171" s="155"/>
      <c r="L171" s="150"/>
      <c r="M171" s="156"/>
      <c r="T171" s="157"/>
      <c r="AT171" s="152" t="s">
        <v>192</v>
      </c>
      <c r="AU171" s="152" t="s">
        <v>96</v>
      </c>
      <c r="AV171" s="12" t="s">
        <v>96</v>
      </c>
      <c r="AW171" s="12" t="s">
        <v>42</v>
      </c>
      <c r="AX171" s="12" t="s">
        <v>87</v>
      </c>
      <c r="AY171" s="152" t="s">
        <v>183</v>
      </c>
    </row>
    <row r="172" spans="2:65" s="12" customFormat="1" ht="11.25">
      <c r="B172" s="150"/>
      <c r="D172" s="151" t="s">
        <v>192</v>
      </c>
      <c r="E172" s="152" t="s">
        <v>1</v>
      </c>
      <c r="F172" s="153" t="s">
        <v>1940</v>
      </c>
      <c r="H172" s="154">
        <v>1134</v>
      </c>
      <c r="I172" s="155"/>
      <c r="L172" s="150"/>
      <c r="M172" s="156"/>
      <c r="T172" s="157"/>
      <c r="AT172" s="152" t="s">
        <v>192</v>
      </c>
      <c r="AU172" s="152" t="s">
        <v>96</v>
      </c>
      <c r="AV172" s="12" t="s">
        <v>96</v>
      </c>
      <c r="AW172" s="12" t="s">
        <v>42</v>
      </c>
      <c r="AX172" s="12" t="s">
        <v>87</v>
      </c>
      <c r="AY172" s="152" t="s">
        <v>183</v>
      </c>
    </row>
    <row r="173" spans="2:65" s="14" customFormat="1" ht="11.25">
      <c r="B173" s="164"/>
      <c r="D173" s="151" t="s">
        <v>192</v>
      </c>
      <c r="E173" s="165" t="s">
        <v>1</v>
      </c>
      <c r="F173" s="166" t="s">
        <v>202</v>
      </c>
      <c r="H173" s="167">
        <v>2434</v>
      </c>
      <c r="I173" s="168"/>
      <c r="L173" s="164"/>
      <c r="M173" s="169"/>
      <c r="T173" s="170"/>
      <c r="AT173" s="165" t="s">
        <v>192</v>
      </c>
      <c r="AU173" s="165" t="s">
        <v>96</v>
      </c>
      <c r="AV173" s="14" t="s">
        <v>203</v>
      </c>
      <c r="AW173" s="14" t="s">
        <v>42</v>
      </c>
      <c r="AX173" s="14" t="s">
        <v>94</v>
      </c>
      <c r="AY173" s="165" t="s">
        <v>183</v>
      </c>
    </row>
    <row r="174" spans="2:65" s="1" customFormat="1" ht="24.2" customHeight="1">
      <c r="B174" s="33"/>
      <c r="C174" s="176" t="s">
        <v>298</v>
      </c>
      <c r="D174" s="176" t="s">
        <v>511</v>
      </c>
      <c r="E174" s="177" t="s">
        <v>1941</v>
      </c>
      <c r="F174" s="178" t="s">
        <v>1942</v>
      </c>
      <c r="G174" s="179" t="s">
        <v>1308</v>
      </c>
      <c r="H174" s="180">
        <v>62.676000000000002</v>
      </c>
      <c r="I174" s="181"/>
      <c r="J174" s="182">
        <f>ROUND(I174*H174,2)</f>
        <v>0</v>
      </c>
      <c r="K174" s="178" t="s">
        <v>230</v>
      </c>
      <c r="L174" s="183"/>
      <c r="M174" s="184" t="s">
        <v>1</v>
      </c>
      <c r="N174" s="185" t="s">
        <v>52</v>
      </c>
      <c r="P174" s="146">
        <f>O174*H174</f>
        <v>0</v>
      </c>
      <c r="Q174" s="146">
        <v>1E-3</v>
      </c>
      <c r="R174" s="146">
        <f>Q174*H174</f>
        <v>6.2676000000000009E-2</v>
      </c>
      <c r="S174" s="146">
        <v>0</v>
      </c>
      <c r="T174" s="147">
        <f>S174*H174</f>
        <v>0</v>
      </c>
      <c r="AR174" s="148" t="s">
        <v>235</v>
      </c>
      <c r="AT174" s="148" t="s">
        <v>511</v>
      </c>
      <c r="AU174" s="148" t="s">
        <v>96</v>
      </c>
      <c r="AY174" s="17" t="s">
        <v>183</v>
      </c>
      <c r="BE174" s="149">
        <f>IF(N174="základní",J174,0)</f>
        <v>0</v>
      </c>
      <c r="BF174" s="149">
        <f>IF(N174="snížená",J174,0)</f>
        <v>0</v>
      </c>
      <c r="BG174" s="149">
        <f>IF(N174="zákl. přenesená",J174,0)</f>
        <v>0</v>
      </c>
      <c r="BH174" s="149">
        <f>IF(N174="sníž. přenesená",J174,0)</f>
        <v>0</v>
      </c>
      <c r="BI174" s="149">
        <f>IF(N174="nulová",J174,0)</f>
        <v>0</v>
      </c>
      <c r="BJ174" s="17" t="s">
        <v>94</v>
      </c>
      <c r="BK174" s="149">
        <f>ROUND(I174*H174,2)</f>
        <v>0</v>
      </c>
      <c r="BL174" s="17" t="s">
        <v>190</v>
      </c>
      <c r="BM174" s="148" t="s">
        <v>1943</v>
      </c>
    </row>
    <row r="175" spans="2:65" s="12" customFormat="1" ht="11.25">
      <c r="B175" s="150"/>
      <c r="D175" s="151" t="s">
        <v>192</v>
      </c>
      <c r="E175" s="152" t="s">
        <v>1</v>
      </c>
      <c r="F175" s="153" t="s">
        <v>1944</v>
      </c>
      <c r="H175" s="154">
        <v>33.475000000000001</v>
      </c>
      <c r="I175" s="155"/>
      <c r="L175" s="150"/>
      <c r="M175" s="156"/>
      <c r="T175" s="157"/>
      <c r="AT175" s="152" t="s">
        <v>192</v>
      </c>
      <c r="AU175" s="152" t="s">
        <v>96</v>
      </c>
      <c r="AV175" s="12" t="s">
        <v>96</v>
      </c>
      <c r="AW175" s="12" t="s">
        <v>42</v>
      </c>
      <c r="AX175" s="12" t="s">
        <v>87</v>
      </c>
      <c r="AY175" s="152" t="s">
        <v>183</v>
      </c>
    </row>
    <row r="176" spans="2:65" s="12" customFormat="1" ht="11.25">
      <c r="B176" s="150"/>
      <c r="D176" s="151" t="s">
        <v>192</v>
      </c>
      <c r="E176" s="152" t="s">
        <v>1</v>
      </c>
      <c r="F176" s="153" t="s">
        <v>1945</v>
      </c>
      <c r="H176" s="154">
        <v>29.201000000000001</v>
      </c>
      <c r="I176" s="155"/>
      <c r="L176" s="150"/>
      <c r="M176" s="156"/>
      <c r="T176" s="157"/>
      <c r="AT176" s="152" t="s">
        <v>192</v>
      </c>
      <c r="AU176" s="152" t="s">
        <v>96</v>
      </c>
      <c r="AV176" s="12" t="s">
        <v>96</v>
      </c>
      <c r="AW176" s="12" t="s">
        <v>42</v>
      </c>
      <c r="AX176" s="12" t="s">
        <v>87</v>
      </c>
      <c r="AY176" s="152" t="s">
        <v>183</v>
      </c>
    </row>
    <row r="177" spans="2:65" s="13" customFormat="1" ht="11.25">
      <c r="B177" s="158"/>
      <c r="D177" s="151" t="s">
        <v>192</v>
      </c>
      <c r="E177" s="159" t="s">
        <v>1</v>
      </c>
      <c r="F177" s="160" t="s">
        <v>1946</v>
      </c>
      <c r="H177" s="159" t="s">
        <v>1</v>
      </c>
      <c r="I177" s="161"/>
      <c r="L177" s="158"/>
      <c r="M177" s="162"/>
      <c r="T177" s="163"/>
      <c r="AT177" s="159" t="s">
        <v>192</v>
      </c>
      <c r="AU177" s="159" t="s">
        <v>96</v>
      </c>
      <c r="AV177" s="13" t="s">
        <v>94</v>
      </c>
      <c r="AW177" s="13" t="s">
        <v>42</v>
      </c>
      <c r="AX177" s="13" t="s">
        <v>87</v>
      </c>
      <c r="AY177" s="159" t="s">
        <v>183</v>
      </c>
    </row>
    <row r="178" spans="2:65" s="14" customFormat="1" ht="11.25">
      <c r="B178" s="164"/>
      <c r="D178" s="151" t="s">
        <v>192</v>
      </c>
      <c r="E178" s="165" t="s">
        <v>1</v>
      </c>
      <c r="F178" s="166" t="s">
        <v>202</v>
      </c>
      <c r="H178" s="167">
        <v>62.676000000000002</v>
      </c>
      <c r="I178" s="168"/>
      <c r="L178" s="164"/>
      <c r="M178" s="169"/>
      <c r="T178" s="170"/>
      <c r="AT178" s="165" t="s">
        <v>192</v>
      </c>
      <c r="AU178" s="165" t="s">
        <v>96</v>
      </c>
      <c r="AV178" s="14" t="s">
        <v>203</v>
      </c>
      <c r="AW178" s="14" t="s">
        <v>42</v>
      </c>
      <c r="AX178" s="14" t="s">
        <v>94</v>
      </c>
      <c r="AY178" s="165" t="s">
        <v>183</v>
      </c>
    </row>
    <row r="179" spans="2:65" s="1" customFormat="1" ht="16.5" customHeight="1">
      <c r="B179" s="33"/>
      <c r="C179" s="137" t="s">
        <v>289</v>
      </c>
      <c r="D179" s="137" t="s">
        <v>185</v>
      </c>
      <c r="E179" s="138" t="s">
        <v>1947</v>
      </c>
      <c r="F179" s="139" t="s">
        <v>1948</v>
      </c>
      <c r="G179" s="140" t="s">
        <v>488</v>
      </c>
      <c r="H179" s="141">
        <v>7.2999999999999995E-2</v>
      </c>
      <c r="I179" s="142"/>
      <c r="J179" s="143">
        <f>ROUND(I179*H179,2)</f>
        <v>0</v>
      </c>
      <c r="K179" s="139" t="s">
        <v>189</v>
      </c>
      <c r="L179" s="33"/>
      <c r="M179" s="144" t="s">
        <v>1</v>
      </c>
      <c r="N179" s="145" t="s">
        <v>52</v>
      </c>
      <c r="P179" s="146">
        <f>O179*H179</f>
        <v>0</v>
      </c>
      <c r="Q179" s="146">
        <v>0</v>
      </c>
      <c r="R179" s="146">
        <f>Q179*H179</f>
        <v>0</v>
      </c>
      <c r="S179" s="146">
        <v>0</v>
      </c>
      <c r="T179" s="147">
        <f>S179*H179</f>
        <v>0</v>
      </c>
      <c r="AR179" s="148" t="s">
        <v>190</v>
      </c>
      <c r="AT179" s="148" t="s">
        <v>185</v>
      </c>
      <c r="AU179" s="148" t="s">
        <v>96</v>
      </c>
      <c r="AY179" s="17" t="s">
        <v>183</v>
      </c>
      <c r="BE179" s="149">
        <f>IF(N179="základní",J179,0)</f>
        <v>0</v>
      </c>
      <c r="BF179" s="149">
        <f>IF(N179="snížená",J179,0)</f>
        <v>0</v>
      </c>
      <c r="BG179" s="149">
        <f>IF(N179="zákl. přenesená",J179,0)</f>
        <v>0</v>
      </c>
      <c r="BH179" s="149">
        <f>IF(N179="sníž. přenesená",J179,0)</f>
        <v>0</v>
      </c>
      <c r="BI179" s="149">
        <f>IF(N179="nulová",J179,0)</f>
        <v>0</v>
      </c>
      <c r="BJ179" s="17" t="s">
        <v>94</v>
      </c>
      <c r="BK179" s="149">
        <f>ROUND(I179*H179,2)</f>
        <v>0</v>
      </c>
      <c r="BL179" s="17" t="s">
        <v>190</v>
      </c>
      <c r="BM179" s="148" t="s">
        <v>1949</v>
      </c>
    </row>
    <row r="180" spans="2:65" s="12" customFormat="1" ht="11.25">
      <c r="B180" s="150"/>
      <c r="D180" s="151" t="s">
        <v>192</v>
      </c>
      <c r="E180" s="152" t="s">
        <v>1</v>
      </c>
      <c r="F180" s="153" t="s">
        <v>1950</v>
      </c>
      <c r="H180" s="154">
        <v>3.9E-2</v>
      </c>
      <c r="I180" s="155"/>
      <c r="L180" s="150"/>
      <c r="M180" s="156"/>
      <c r="T180" s="157"/>
      <c r="AT180" s="152" t="s">
        <v>192</v>
      </c>
      <c r="AU180" s="152" t="s">
        <v>96</v>
      </c>
      <c r="AV180" s="12" t="s">
        <v>96</v>
      </c>
      <c r="AW180" s="12" t="s">
        <v>42</v>
      </c>
      <c r="AX180" s="12" t="s">
        <v>87</v>
      </c>
      <c r="AY180" s="152" t="s">
        <v>183</v>
      </c>
    </row>
    <row r="181" spans="2:65" s="12" customFormat="1" ht="11.25">
      <c r="B181" s="150"/>
      <c r="D181" s="151" t="s">
        <v>192</v>
      </c>
      <c r="E181" s="152" t="s">
        <v>1</v>
      </c>
      <c r="F181" s="153" t="s">
        <v>1951</v>
      </c>
      <c r="H181" s="154">
        <v>3.4000000000000002E-2</v>
      </c>
      <c r="I181" s="155"/>
      <c r="L181" s="150"/>
      <c r="M181" s="156"/>
      <c r="T181" s="157"/>
      <c r="AT181" s="152" t="s">
        <v>192</v>
      </c>
      <c r="AU181" s="152" t="s">
        <v>96</v>
      </c>
      <c r="AV181" s="12" t="s">
        <v>96</v>
      </c>
      <c r="AW181" s="12" t="s">
        <v>42</v>
      </c>
      <c r="AX181" s="12" t="s">
        <v>87</v>
      </c>
      <c r="AY181" s="152" t="s">
        <v>183</v>
      </c>
    </row>
    <row r="182" spans="2:65" s="14" customFormat="1" ht="11.25">
      <c r="B182" s="164"/>
      <c r="D182" s="151" t="s">
        <v>192</v>
      </c>
      <c r="E182" s="165" t="s">
        <v>1</v>
      </c>
      <c r="F182" s="166" t="s">
        <v>202</v>
      </c>
      <c r="H182" s="167">
        <v>7.2999999999999995E-2</v>
      </c>
      <c r="I182" s="168"/>
      <c r="L182" s="164"/>
      <c r="M182" s="169"/>
      <c r="T182" s="170"/>
      <c r="AT182" s="165" t="s">
        <v>192</v>
      </c>
      <c r="AU182" s="165" t="s">
        <v>96</v>
      </c>
      <c r="AV182" s="14" t="s">
        <v>203</v>
      </c>
      <c r="AW182" s="14" t="s">
        <v>42</v>
      </c>
      <c r="AX182" s="14" t="s">
        <v>94</v>
      </c>
      <c r="AY182" s="165" t="s">
        <v>183</v>
      </c>
    </row>
    <row r="183" spans="2:65" s="1" customFormat="1" ht="16.5" customHeight="1">
      <c r="B183" s="33"/>
      <c r="C183" s="176" t="s">
        <v>305</v>
      </c>
      <c r="D183" s="176" t="s">
        <v>511</v>
      </c>
      <c r="E183" s="177" t="s">
        <v>1952</v>
      </c>
      <c r="F183" s="178" t="s">
        <v>1953</v>
      </c>
      <c r="G183" s="179" t="s">
        <v>1308</v>
      </c>
      <c r="H183" s="180">
        <v>75.210999999999999</v>
      </c>
      <c r="I183" s="181"/>
      <c r="J183" s="182">
        <f>ROUND(I183*H183,2)</f>
        <v>0</v>
      </c>
      <c r="K183" s="178" t="s">
        <v>230</v>
      </c>
      <c r="L183" s="183"/>
      <c r="M183" s="184" t="s">
        <v>1</v>
      </c>
      <c r="N183" s="185" t="s">
        <v>52</v>
      </c>
      <c r="P183" s="146">
        <f>O183*H183</f>
        <v>0</v>
      </c>
      <c r="Q183" s="146">
        <v>1E-3</v>
      </c>
      <c r="R183" s="146">
        <f>Q183*H183</f>
        <v>7.5211E-2</v>
      </c>
      <c r="S183" s="146">
        <v>0</v>
      </c>
      <c r="T183" s="147">
        <f>S183*H183</f>
        <v>0</v>
      </c>
      <c r="AR183" s="148" t="s">
        <v>235</v>
      </c>
      <c r="AT183" s="148" t="s">
        <v>511</v>
      </c>
      <c r="AU183" s="148" t="s">
        <v>96</v>
      </c>
      <c r="AY183" s="17" t="s">
        <v>183</v>
      </c>
      <c r="BE183" s="149">
        <f>IF(N183="základní",J183,0)</f>
        <v>0</v>
      </c>
      <c r="BF183" s="149">
        <f>IF(N183="snížená",J183,0)</f>
        <v>0</v>
      </c>
      <c r="BG183" s="149">
        <f>IF(N183="zákl. přenesená",J183,0)</f>
        <v>0</v>
      </c>
      <c r="BH183" s="149">
        <f>IF(N183="sníž. přenesená",J183,0)</f>
        <v>0</v>
      </c>
      <c r="BI183" s="149">
        <f>IF(N183="nulová",J183,0)</f>
        <v>0</v>
      </c>
      <c r="BJ183" s="17" t="s">
        <v>94</v>
      </c>
      <c r="BK183" s="149">
        <f>ROUND(I183*H183,2)</f>
        <v>0</v>
      </c>
      <c r="BL183" s="17" t="s">
        <v>190</v>
      </c>
      <c r="BM183" s="148" t="s">
        <v>1954</v>
      </c>
    </row>
    <row r="184" spans="2:65" s="12" customFormat="1" ht="11.25">
      <c r="B184" s="150"/>
      <c r="D184" s="151" t="s">
        <v>192</v>
      </c>
      <c r="E184" s="152" t="s">
        <v>1</v>
      </c>
      <c r="F184" s="153" t="s">
        <v>1955</v>
      </c>
      <c r="H184" s="154">
        <v>40.17</v>
      </c>
      <c r="I184" s="155"/>
      <c r="L184" s="150"/>
      <c r="M184" s="156"/>
      <c r="T184" s="157"/>
      <c r="AT184" s="152" t="s">
        <v>192</v>
      </c>
      <c r="AU184" s="152" t="s">
        <v>96</v>
      </c>
      <c r="AV184" s="12" t="s">
        <v>96</v>
      </c>
      <c r="AW184" s="12" t="s">
        <v>42</v>
      </c>
      <c r="AX184" s="12" t="s">
        <v>87</v>
      </c>
      <c r="AY184" s="152" t="s">
        <v>183</v>
      </c>
    </row>
    <row r="185" spans="2:65" s="12" customFormat="1" ht="11.25">
      <c r="B185" s="150"/>
      <c r="D185" s="151" t="s">
        <v>192</v>
      </c>
      <c r="E185" s="152" t="s">
        <v>1</v>
      </c>
      <c r="F185" s="153" t="s">
        <v>1956</v>
      </c>
      <c r="H185" s="154">
        <v>35.040999999999997</v>
      </c>
      <c r="I185" s="155"/>
      <c r="L185" s="150"/>
      <c r="M185" s="156"/>
      <c r="T185" s="157"/>
      <c r="AT185" s="152" t="s">
        <v>192</v>
      </c>
      <c r="AU185" s="152" t="s">
        <v>96</v>
      </c>
      <c r="AV185" s="12" t="s">
        <v>96</v>
      </c>
      <c r="AW185" s="12" t="s">
        <v>42</v>
      </c>
      <c r="AX185" s="12" t="s">
        <v>87</v>
      </c>
      <c r="AY185" s="152" t="s">
        <v>183</v>
      </c>
    </row>
    <row r="186" spans="2:65" s="14" customFormat="1" ht="11.25">
      <c r="B186" s="164"/>
      <c r="D186" s="151" t="s">
        <v>192</v>
      </c>
      <c r="E186" s="165" t="s">
        <v>1</v>
      </c>
      <c r="F186" s="166" t="s">
        <v>202</v>
      </c>
      <c r="H186" s="167">
        <v>75.210999999999999</v>
      </c>
      <c r="I186" s="168"/>
      <c r="L186" s="164"/>
      <c r="M186" s="169"/>
      <c r="T186" s="170"/>
      <c r="AT186" s="165" t="s">
        <v>192</v>
      </c>
      <c r="AU186" s="165" t="s">
        <v>96</v>
      </c>
      <c r="AV186" s="14" t="s">
        <v>203</v>
      </c>
      <c r="AW186" s="14" t="s">
        <v>42</v>
      </c>
      <c r="AX186" s="14" t="s">
        <v>94</v>
      </c>
      <c r="AY186" s="165" t="s">
        <v>183</v>
      </c>
    </row>
    <row r="187" spans="2:65" s="1" customFormat="1" ht="16.5" customHeight="1">
      <c r="B187" s="33"/>
      <c r="C187" s="137" t="s">
        <v>7</v>
      </c>
      <c r="D187" s="137" t="s">
        <v>185</v>
      </c>
      <c r="E187" s="138" t="s">
        <v>1957</v>
      </c>
      <c r="F187" s="139" t="s">
        <v>1958</v>
      </c>
      <c r="G187" s="140" t="s">
        <v>188</v>
      </c>
      <c r="H187" s="141">
        <v>4868</v>
      </c>
      <c r="I187" s="142"/>
      <c r="J187" s="143">
        <f>ROUND(I187*H187,2)</f>
        <v>0</v>
      </c>
      <c r="K187" s="139" t="s">
        <v>189</v>
      </c>
      <c r="L187" s="33"/>
      <c r="M187" s="144" t="s">
        <v>1</v>
      </c>
      <c r="N187" s="145" t="s">
        <v>52</v>
      </c>
      <c r="P187" s="146">
        <f>O187*H187</f>
        <v>0</v>
      </c>
      <c r="Q187" s="146">
        <v>0</v>
      </c>
      <c r="R187" s="146">
        <f>Q187*H187</f>
        <v>0</v>
      </c>
      <c r="S187" s="146">
        <v>0</v>
      </c>
      <c r="T187" s="147">
        <f>S187*H187</f>
        <v>0</v>
      </c>
      <c r="AR187" s="148" t="s">
        <v>190</v>
      </c>
      <c r="AT187" s="148" t="s">
        <v>185</v>
      </c>
      <c r="AU187" s="148" t="s">
        <v>96</v>
      </c>
      <c r="AY187" s="17" t="s">
        <v>183</v>
      </c>
      <c r="BE187" s="149">
        <f>IF(N187="základní",J187,0)</f>
        <v>0</v>
      </c>
      <c r="BF187" s="149">
        <f>IF(N187="snížená",J187,0)</f>
        <v>0</v>
      </c>
      <c r="BG187" s="149">
        <f>IF(N187="zákl. přenesená",J187,0)</f>
        <v>0</v>
      </c>
      <c r="BH187" s="149">
        <f>IF(N187="sníž. přenesená",J187,0)</f>
        <v>0</v>
      </c>
      <c r="BI187" s="149">
        <f>IF(N187="nulová",J187,0)</f>
        <v>0</v>
      </c>
      <c r="BJ187" s="17" t="s">
        <v>94</v>
      </c>
      <c r="BK187" s="149">
        <f>ROUND(I187*H187,2)</f>
        <v>0</v>
      </c>
      <c r="BL187" s="17" t="s">
        <v>190</v>
      </c>
      <c r="BM187" s="148" t="s">
        <v>1959</v>
      </c>
    </row>
    <row r="188" spans="2:65" s="12" customFormat="1" ht="11.25">
      <c r="B188" s="150"/>
      <c r="D188" s="151" t="s">
        <v>192</v>
      </c>
      <c r="E188" s="152" t="s">
        <v>1</v>
      </c>
      <c r="F188" s="153" t="s">
        <v>1960</v>
      </c>
      <c r="H188" s="154">
        <v>2600</v>
      </c>
      <c r="I188" s="155"/>
      <c r="L188" s="150"/>
      <c r="M188" s="156"/>
      <c r="T188" s="157"/>
      <c r="AT188" s="152" t="s">
        <v>192</v>
      </c>
      <c r="AU188" s="152" t="s">
        <v>96</v>
      </c>
      <c r="AV188" s="12" t="s">
        <v>96</v>
      </c>
      <c r="AW188" s="12" t="s">
        <v>42</v>
      </c>
      <c r="AX188" s="12" t="s">
        <v>87</v>
      </c>
      <c r="AY188" s="152" t="s">
        <v>183</v>
      </c>
    </row>
    <row r="189" spans="2:65" s="12" customFormat="1" ht="11.25">
      <c r="B189" s="150"/>
      <c r="D189" s="151" t="s">
        <v>192</v>
      </c>
      <c r="E189" s="152" t="s">
        <v>1</v>
      </c>
      <c r="F189" s="153" t="s">
        <v>1961</v>
      </c>
      <c r="H189" s="154">
        <v>2268</v>
      </c>
      <c r="I189" s="155"/>
      <c r="L189" s="150"/>
      <c r="M189" s="156"/>
      <c r="T189" s="157"/>
      <c r="AT189" s="152" t="s">
        <v>192</v>
      </c>
      <c r="AU189" s="152" t="s">
        <v>96</v>
      </c>
      <c r="AV189" s="12" t="s">
        <v>96</v>
      </c>
      <c r="AW189" s="12" t="s">
        <v>42</v>
      </c>
      <c r="AX189" s="12" t="s">
        <v>87</v>
      </c>
      <c r="AY189" s="152" t="s">
        <v>183</v>
      </c>
    </row>
    <row r="190" spans="2:65" s="14" customFormat="1" ht="11.25">
      <c r="B190" s="164"/>
      <c r="D190" s="151" t="s">
        <v>192</v>
      </c>
      <c r="E190" s="165" t="s">
        <v>1</v>
      </c>
      <c r="F190" s="166" t="s">
        <v>202</v>
      </c>
      <c r="H190" s="167">
        <v>4868</v>
      </c>
      <c r="I190" s="168"/>
      <c r="L190" s="164"/>
      <c r="M190" s="169"/>
      <c r="T190" s="170"/>
      <c r="AT190" s="165" t="s">
        <v>192</v>
      </c>
      <c r="AU190" s="165" t="s">
        <v>96</v>
      </c>
      <c r="AV190" s="14" t="s">
        <v>203</v>
      </c>
      <c r="AW190" s="14" t="s">
        <v>42</v>
      </c>
      <c r="AX190" s="14" t="s">
        <v>94</v>
      </c>
      <c r="AY190" s="165" t="s">
        <v>183</v>
      </c>
    </row>
    <row r="191" spans="2:65" s="1" customFormat="1" ht="16.5" customHeight="1">
      <c r="B191" s="33"/>
      <c r="C191" s="137" t="s">
        <v>312</v>
      </c>
      <c r="D191" s="137" t="s">
        <v>185</v>
      </c>
      <c r="E191" s="138" t="s">
        <v>569</v>
      </c>
      <c r="F191" s="139" t="s">
        <v>570</v>
      </c>
      <c r="G191" s="140" t="s">
        <v>514</v>
      </c>
      <c r="H191" s="141">
        <v>11.34</v>
      </c>
      <c r="I191" s="142"/>
      <c r="J191" s="143">
        <f>ROUND(I191*H191,2)</f>
        <v>0</v>
      </c>
      <c r="K191" s="139" t="s">
        <v>189</v>
      </c>
      <c r="L191" s="33"/>
      <c r="M191" s="144" t="s">
        <v>1</v>
      </c>
      <c r="N191" s="145" t="s">
        <v>52</v>
      </c>
      <c r="P191" s="146">
        <f>O191*H191</f>
        <v>0</v>
      </c>
      <c r="Q191" s="146">
        <v>0</v>
      </c>
      <c r="R191" s="146">
        <f>Q191*H191</f>
        <v>0</v>
      </c>
      <c r="S191" s="146">
        <v>0</v>
      </c>
      <c r="T191" s="147">
        <f>S191*H191</f>
        <v>0</v>
      </c>
      <c r="AR191" s="148" t="s">
        <v>190</v>
      </c>
      <c r="AT191" s="148" t="s">
        <v>185</v>
      </c>
      <c r="AU191" s="148" t="s">
        <v>96</v>
      </c>
      <c r="AY191" s="17" t="s">
        <v>183</v>
      </c>
      <c r="BE191" s="149">
        <f>IF(N191="základní",J191,0)</f>
        <v>0</v>
      </c>
      <c r="BF191" s="149">
        <f>IF(N191="snížená",J191,0)</f>
        <v>0</v>
      </c>
      <c r="BG191" s="149">
        <f>IF(N191="zákl. přenesená",J191,0)</f>
        <v>0</v>
      </c>
      <c r="BH191" s="149">
        <f>IF(N191="sníž. přenesená",J191,0)</f>
        <v>0</v>
      </c>
      <c r="BI191" s="149">
        <f>IF(N191="nulová",J191,0)</f>
        <v>0</v>
      </c>
      <c r="BJ191" s="17" t="s">
        <v>94</v>
      </c>
      <c r="BK191" s="149">
        <f>ROUND(I191*H191,2)</f>
        <v>0</v>
      </c>
      <c r="BL191" s="17" t="s">
        <v>190</v>
      </c>
      <c r="BM191" s="148" t="s">
        <v>1962</v>
      </c>
    </row>
    <row r="192" spans="2:65" s="12" customFormat="1" ht="11.25">
      <c r="B192" s="150"/>
      <c r="D192" s="151" t="s">
        <v>192</v>
      </c>
      <c r="E192" s="152" t="s">
        <v>1</v>
      </c>
      <c r="F192" s="153" t="s">
        <v>1963</v>
      </c>
      <c r="H192" s="154">
        <v>13</v>
      </c>
      <c r="I192" s="155"/>
      <c r="L192" s="150"/>
      <c r="M192" s="156"/>
      <c r="T192" s="157"/>
      <c r="AT192" s="152" t="s">
        <v>192</v>
      </c>
      <c r="AU192" s="152" t="s">
        <v>96</v>
      </c>
      <c r="AV192" s="12" t="s">
        <v>96</v>
      </c>
      <c r="AW192" s="12" t="s">
        <v>42</v>
      </c>
      <c r="AX192" s="12" t="s">
        <v>87</v>
      </c>
      <c r="AY192" s="152" t="s">
        <v>183</v>
      </c>
    </row>
    <row r="193" spans="2:65" s="12" customFormat="1" ht="11.25">
      <c r="B193" s="150"/>
      <c r="D193" s="151" t="s">
        <v>192</v>
      </c>
      <c r="E193" s="152" t="s">
        <v>1</v>
      </c>
      <c r="F193" s="153" t="s">
        <v>1964</v>
      </c>
      <c r="H193" s="154">
        <v>11.34</v>
      </c>
      <c r="I193" s="155"/>
      <c r="L193" s="150"/>
      <c r="M193" s="156"/>
      <c r="T193" s="157"/>
      <c r="AT193" s="152" t="s">
        <v>192</v>
      </c>
      <c r="AU193" s="152" t="s">
        <v>96</v>
      </c>
      <c r="AV193" s="12" t="s">
        <v>96</v>
      </c>
      <c r="AW193" s="12" t="s">
        <v>42</v>
      </c>
      <c r="AX193" s="12" t="s">
        <v>94</v>
      </c>
      <c r="AY193" s="152" t="s">
        <v>183</v>
      </c>
    </row>
    <row r="194" spans="2:65" s="13" customFormat="1" ht="11.25">
      <c r="B194" s="158"/>
      <c r="D194" s="151" t="s">
        <v>192</v>
      </c>
      <c r="E194" s="159" t="s">
        <v>1</v>
      </c>
      <c r="F194" s="160" t="s">
        <v>573</v>
      </c>
      <c r="H194" s="159" t="s">
        <v>1</v>
      </c>
      <c r="I194" s="161"/>
      <c r="L194" s="158"/>
      <c r="M194" s="162"/>
      <c r="T194" s="163"/>
      <c r="AT194" s="159" t="s">
        <v>192</v>
      </c>
      <c r="AU194" s="159" t="s">
        <v>96</v>
      </c>
      <c r="AV194" s="13" t="s">
        <v>94</v>
      </c>
      <c r="AW194" s="13" t="s">
        <v>42</v>
      </c>
      <c r="AX194" s="13" t="s">
        <v>87</v>
      </c>
      <c r="AY194" s="159" t="s">
        <v>183</v>
      </c>
    </row>
    <row r="195" spans="2:65" s="1" customFormat="1" ht="16.5" customHeight="1">
      <c r="B195" s="33"/>
      <c r="C195" s="137" t="s">
        <v>316</v>
      </c>
      <c r="D195" s="137" t="s">
        <v>185</v>
      </c>
      <c r="E195" s="138" t="s">
        <v>574</v>
      </c>
      <c r="F195" s="139" t="s">
        <v>575</v>
      </c>
      <c r="G195" s="140" t="s">
        <v>514</v>
      </c>
      <c r="H195" s="141">
        <v>24.34</v>
      </c>
      <c r="I195" s="142"/>
      <c r="J195" s="143">
        <f>ROUND(I195*H195,2)</f>
        <v>0</v>
      </c>
      <c r="K195" s="139" t="s">
        <v>189</v>
      </c>
      <c r="L195" s="33"/>
      <c r="M195" s="144" t="s">
        <v>1</v>
      </c>
      <c r="N195" s="145" t="s">
        <v>52</v>
      </c>
      <c r="P195" s="146">
        <f>O195*H195</f>
        <v>0</v>
      </c>
      <c r="Q195" s="146">
        <v>0</v>
      </c>
      <c r="R195" s="146">
        <f>Q195*H195</f>
        <v>0</v>
      </c>
      <c r="S195" s="146">
        <v>0</v>
      </c>
      <c r="T195" s="147">
        <f>S195*H195</f>
        <v>0</v>
      </c>
      <c r="AR195" s="148" t="s">
        <v>190</v>
      </c>
      <c r="AT195" s="148" t="s">
        <v>185</v>
      </c>
      <c r="AU195" s="148" t="s">
        <v>96</v>
      </c>
      <c r="AY195" s="17" t="s">
        <v>183</v>
      </c>
      <c r="BE195" s="149">
        <f>IF(N195="základní",J195,0)</f>
        <v>0</v>
      </c>
      <c r="BF195" s="149">
        <f>IF(N195="snížená",J195,0)</f>
        <v>0</v>
      </c>
      <c r="BG195" s="149">
        <f>IF(N195="zákl. přenesená",J195,0)</f>
        <v>0</v>
      </c>
      <c r="BH195" s="149">
        <f>IF(N195="sníž. přenesená",J195,0)</f>
        <v>0</v>
      </c>
      <c r="BI195" s="149">
        <f>IF(N195="nulová",J195,0)</f>
        <v>0</v>
      </c>
      <c r="BJ195" s="17" t="s">
        <v>94</v>
      </c>
      <c r="BK195" s="149">
        <f>ROUND(I195*H195,2)</f>
        <v>0</v>
      </c>
      <c r="BL195" s="17" t="s">
        <v>190</v>
      </c>
      <c r="BM195" s="148" t="s">
        <v>1965</v>
      </c>
    </row>
    <row r="196" spans="2:65" s="12" customFormat="1" ht="11.25">
      <c r="B196" s="150"/>
      <c r="D196" s="151" t="s">
        <v>192</v>
      </c>
      <c r="E196" s="152" t="s">
        <v>1</v>
      </c>
      <c r="F196" s="153" t="s">
        <v>1963</v>
      </c>
      <c r="H196" s="154">
        <v>13</v>
      </c>
      <c r="I196" s="155"/>
      <c r="L196" s="150"/>
      <c r="M196" s="156"/>
      <c r="T196" s="157"/>
      <c r="AT196" s="152" t="s">
        <v>192</v>
      </c>
      <c r="AU196" s="152" t="s">
        <v>96</v>
      </c>
      <c r="AV196" s="12" t="s">
        <v>96</v>
      </c>
      <c r="AW196" s="12" t="s">
        <v>42</v>
      </c>
      <c r="AX196" s="12" t="s">
        <v>87</v>
      </c>
      <c r="AY196" s="152" t="s">
        <v>183</v>
      </c>
    </row>
    <row r="197" spans="2:65" s="12" customFormat="1" ht="11.25">
      <c r="B197" s="150"/>
      <c r="D197" s="151" t="s">
        <v>192</v>
      </c>
      <c r="E197" s="152" t="s">
        <v>1</v>
      </c>
      <c r="F197" s="153" t="s">
        <v>1964</v>
      </c>
      <c r="H197" s="154">
        <v>11.34</v>
      </c>
      <c r="I197" s="155"/>
      <c r="L197" s="150"/>
      <c r="M197" s="156"/>
      <c r="T197" s="157"/>
      <c r="AT197" s="152" t="s">
        <v>192</v>
      </c>
      <c r="AU197" s="152" t="s">
        <v>96</v>
      </c>
      <c r="AV197" s="12" t="s">
        <v>96</v>
      </c>
      <c r="AW197" s="12" t="s">
        <v>42</v>
      </c>
      <c r="AX197" s="12" t="s">
        <v>87</v>
      </c>
      <c r="AY197" s="152" t="s">
        <v>183</v>
      </c>
    </row>
    <row r="198" spans="2:65" s="14" customFormat="1" ht="11.25">
      <c r="B198" s="164"/>
      <c r="D198" s="151" t="s">
        <v>192</v>
      </c>
      <c r="E198" s="165" t="s">
        <v>1</v>
      </c>
      <c r="F198" s="166" t="s">
        <v>202</v>
      </c>
      <c r="H198" s="167">
        <v>24.34</v>
      </c>
      <c r="I198" s="168"/>
      <c r="L198" s="164"/>
      <c r="M198" s="169"/>
      <c r="T198" s="170"/>
      <c r="AT198" s="165" t="s">
        <v>192</v>
      </c>
      <c r="AU198" s="165" t="s">
        <v>96</v>
      </c>
      <c r="AV198" s="14" t="s">
        <v>203</v>
      </c>
      <c r="AW198" s="14" t="s">
        <v>42</v>
      </c>
      <c r="AX198" s="14" t="s">
        <v>94</v>
      </c>
      <c r="AY198" s="165" t="s">
        <v>183</v>
      </c>
    </row>
    <row r="199" spans="2:65" s="1" customFormat="1" ht="16.5" customHeight="1">
      <c r="B199" s="33"/>
      <c r="C199" s="137" t="s">
        <v>320</v>
      </c>
      <c r="D199" s="137" t="s">
        <v>185</v>
      </c>
      <c r="E199" s="138" t="s">
        <v>577</v>
      </c>
      <c r="F199" s="139" t="s">
        <v>578</v>
      </c>
      <c r="G199" s="140" t="s">
        <v>514</v>
      </c>
      <c r="H199" s="141">
        <v>24.34</v>
      </c>
      <c r="I199" s="142"/>
      <c r="J199" s="143">
        <f>ROUND(I199*H199,2)</f>
        <v>0</v>
      </c>
      <c r="K199" s="139" t="s">
        <v>189</v>
      </c>
      <c r="L199" s="33"/>
      <c r="M199" s="144" t="s">
        <v>1</v>
      </c>
      <c r="N199" s="145" t="s">
        <v>52</v>
      </c>
      <c r="P199" s="146">
        <f>O199*H199</f>
        <v>0</v>
      </c>
      <c r="Q199" s="146">
        <v>0</v>
      </c>
      <c r="R199" s="146">
        <f>Q199*H199</f>
        <v>0</v>
      </c>
      <c r="S199" s="146">
        <v>0</v>
      </c>
      <c r="T199" s="147">
        <f>S199*H199</f>
        <v>0</v>
      </c>
      <c r="AR199" s="148" t="s">
        <v>190</v>
      </c>
      <c r="AT199" s="148" t="s">
        <v>185</v>
      </c>
      <c r="AU199" s="148" t="s">
        <v>96</v>
      </c>
      <c r="AY199" s="17" t="s">
        <v>183</v>
      </c>
      <c r="BE199" s="149">
        <f>IF(N199="základní",J199,0)</f>
        <v>0</v>
      </c>
      <c r="BF199" s="149">
        <f>IF(N199="snížená",J199,0)</f>
        <v>0</v>
      </c>
      <c r="BG199" s="149">
        <f>IF(N199="zákl. přenesená",J199,0)</f>
        <v>0</v>
      </c>
      <c r="BH199" s="149">
        <f>IF(N199="sníž. přenesená",J199,0)</f>
        <v>0</v>
      </c>
      <c r="BI199" s="149">
        <f>IF(N199="nulová",J199,0)</f>
        <v>0</v>
      </c>
      <c r="BJ199" s="17" t="s">
        <v>94</v>
      </c>
      <c r="BK199" s="149">
        <f>ROUND(I199*H199,2)</f>
        <v>0</v>
      </c>
      <c r="BL199" s="17" t="s">
        <v>190</v>
      </c>
      <c r="BM199" s="148" t="s">
        <v>1966</v>
      </c>
    </row>
    <row r="200" spans="2:65" s="13" customFormat="1" ht="11.25">
      <c r="B200" s="158"/>
      <c r="D200" s="151" t="s">
        <v>192</v>
      </c>
      <c r="E200" s="159" t="s">
        <v>1</v>
      </c>
      <c r="F200" s="160" t="s">
        <v>1967</v>
      </c>
      <c r="H200" s="159" t="s">
        <v>1</v>
      </c>
      <c r="I200" s="161"/>
      <c r="L200" s="158"/>
      <c r="M200" s="162"/>
      <c r="T200" s="163"/>
      <c r="AT200" s="159" t="s">
        <v>192</v>
      </c>
      <c r="AU200" s="159" t="s">
        <v>96</v>
      </c>
      <c r="AV200" s="13" t="s">
        <v>94</v>
      </c>
      <c r="AW200" s="13" t="s">
        <v>42</v>
      </c>
      <c r="AX200" s="13" t="s">
        <v>87</v>
      </c>
      <c r="AY200" s="159" t="s">
        <v>183</v>
      </c>
    </row>
    <row r="201" spans="2:65" s="12" customFormat="1" ht="11.25">
      <c r="B201" s="150"/>
      <c r="D201" s="151" t="s">
        <v>192</v>
      </c>
      <c r="E201" s="152" t="s">
        <v>1</v>
      </c>
      <c r="F201" s="153" t="s">
        <v>1964</v>
      </c>
      <c r="H201" s="154">
        <v>11.34</v>
      </c>
      <c r="I201" s="155"/>
      <c r="L201" s="150"/>
      <c r="M201" s="156"/>
      <c r="T201" s="157"/>
      <c r="AT201" s="152" t="s">
        <v>192</v>
      </c>
      <c r="AU201" s="152" t="s">
        <v>96</v>
      </c>
      <c r="AV201" s="12" t="s">
        <v>96</v>
      </c>
      <c r="AW201" s="12" t="s">
        <v>42</v>
      </c>
      <c r="AX201" s="12" t="s">
        <v>87</v>
      </c>
      <c r="AY201" s="152" t="s">
        <v>183</v>
      </c>
    </row>
    <row r="202" spans="2:65" s="12" customFormat="1" ht="11.25">
      <c r="B202" s="150"/>
      <c r="D202" s="151" t="s">
        <v>192</v>
      </c>
      <c r="E202" s="152" t="s">
        <v>1</v>
      </c>
      <c r="F202" s="153" t="s">
        <v>1963</v>
      </c>
      <c r="H202" s="154">
        <v>13</v>
      </c>
      <c r="I202" s="155"/>
      <c r="L202" s="150"/>
      <c r="M202" s="156"/>
      <c r="T202" s="157"/>
      <c r="AT202" s="152" t="s">
        <v>192</v>
      </c>
      <c r="AU202" s="152" t="s">
        <v>96</v>
      </c>
      <c r="AV202" s="12" t="s">
        <v>96</v>
      </c>
      <c r="AW202" s="12" t="s">
        <v>42</v>
      </c>
      <c r="AX202" s="12" t="s">
        <v>87</v>
      </c>
      <c r="AY202" s="152" t="s">
        <v>183</v>
      </c>
    </row>
    <row r="203" spans="2:65" s="14" customFormat="1" ht="11.25">
      <c r="B203" s="164"/>
      <c r="D203" s="151" t="s">
        <v>192</v>
      </c>
      <c r="E203" s="165" t="s">
        <v>1</v>
      </c>
      <c r="F203" s="166" t="s">
        <v>202</v>
      </c>
      <c r="H203" s="167">
        <v>24.34</v>
      </c>
      <c r="I203" s="168"/>
      <c r="L203" s="164"/>
      <c r="M203" s="169"/>
      <c r="T203" s="170"/>
      <c r="AT203" s="165" t="s">
        <v>192</v>
      </c>
      <c r="AU203" s="165" t="s">
        <v>96</v>
      </c>
      <c r="AV203" s="14" t="s">
        <v>203</v>
      </c>
      <c r="AW203" s="14" t="s">
        <v>42</v>
      </c>
      <c r="AX203" s="14" t="s">
        <v>94</v>
      </c>
      <c r="AY203" s="165" t="s">
        <v>183</v>
      </c>
    </row>
    <row r="204" spans="2:65" s="1" customFormat="1" ht="16.5" customHeight="1">
      <c r="B204" s="33"/>
      <c r="C204" s="137" t="s">
        <v>324</v>
      </c>
      <c r="D204" s="137" t="s">
        <v>185</v>
      </c>
      <c r="E204" s="138" t="s">
        <v>486</v>
      </c>
      <c r="F204" s="139" t="s">
        <v>487</v>
      </c>
      <c r="G204" s="140" t="s">
        <v>488</v>
      </c>
      <c r="H204" s="141">
        <v>25.597999999999999</v>
      </c>
      <c r="I204" s="142"/>
      <c r="J204" s="143">
        <f>ROUND(I204*H204,2)</f>
        <v>0</v>
      </c>
      <c r="K204" s="139" t="s">
        <v>189</v>
      </c>
      <c r="L204" s="33"/>
      <c r="M204" s="144" t="s">
        <v>1</v>
      </c>
      <c r="N204" s="145" t="s">
        <v>52</v>
      </c>
      <c r="P204" s="146">
        <f>O204*H204</f>
        <v>0</v>
      </c>
      <c r="Q204" s="146">
        <v>0</v>
      </c>
      <c r="R204" s="146">
        <f>Q204*H204</f>
        <v>0</v>
      </c>
      <c r="S204" s="146">
        <v>0</v>
      </c>
      <c r="T204" s="147">
        <f>S204*H204</f>
        <v>0</v>
      </c>
      <c r="AR204" s="148" t="s">
        <v>190</v>
      </c>
      <c r="AT204" s="148" t="s">
        <v>185</v>
      </c>
      <c r="AU204" s="148" t="s">
        <v>96</v>
      </c>
      <c r="AY204" s="17" t="s">
        <v>183</v>
      </c>
      <c r="BE204" s="149">
        <f>IF(N204="základní",J204,0)</f>
        <v>0</v>
      </c>
      <c r="BF204" s="149">
        <f>IF(N204="snížená",J204,0)</f>
        <v>0</v>
      </c>
      <c r="BG204" s="149">
        <f>IF(N204="zákl. přenesená",J204,0)</f>
        <v>0</v>
      </c>
      <c r="BH204" s="149">
        <f>IF(N204="sníž. přenesená",J204,0)</f>
        <v>0</v>
      </c>
      <c r="BI204" s="149">
        <f>IF(N204="nulová",J204,0)</f>
        <v>0</v>
      </c>
      <c r="BJ204" s="17" t="s">
        <v>94</v>
      </c>
      <c r="BK204" s="149">
        <f>ROUND(I204*H204,2)</f>
        <v>0</v>
      </c>
      <c r="BL204" s="17" t="s">
        <v>190</v>
      </c>
      <c r="BM204" s="148" t="s">
        <v>1968</v>
      </c>
    </row>
    <row r="205" spans="2:65" s="11" customFormat="1" ht="22.9" customHeight="1">
      <c r="B205" s="125"/>
      <c r="D205" s="126" t="s">
        <v>86</v>
      </c>
      <c r="E205" s="135" t="s">
        <v>1969</v>
      </c>
      <c r="F205" s="135" t="s">
        <v>1779</v>
      </c>
      <c r="I205" s="128"/>
      <c r="J205" s="136">
        <f>BK205</f>
        <v>0</v>
      </c>
      <c r="L205" s="125"/>
      <c r="M205" s="130"/>
      <c r="P205" s="131">
        <f>SUM(P206:P225)</f>
        <v>0</v>
      </c>
      <c r="R205" s="131">
        <f>SUM(R206:R225)</f>
        <v>1.2535000000000001E-2</v>
      </c>
      <c r="T205" s="132">
        <f>SUM(T206:T225)</f>
        <v>0</v>
      </c>
      <c r="AR205" s="126" t="s">
        <v>94</v>
      </c>
      <c r="AT205" s="133" t="s">
        <v>86</v>
      </c>
      <c r="AU205" s="133" t="s">
        <v>94</v>
      </c>
      <c r="AY205" s="126" t="s">
        <v>183</v>
      </c>
      <c r="BK205" s="134">
        <f>SUM(BK206:BK225)</f>
        <v>0</v>
      </c>
    </row>
    <row r="206" spans="2:65" s="1" customFormat="1" ht="24.2" customHeight="1">
      <c r="B206" s="33"/>
      <c r="C206" s="137" t="s">
        <v>328</v>
      </c>
      <c r="D206" s="137" t="s">
        <v>185</v>
      </c>
      <c r="E206" s="138" t="s">
        <v>1878</v>
      </c>
      <c r="F206" s="139" t="s">
        <v>1879</v>
      </c>
      <c r="G206" s="140" t="s">
        <v>488</v>
      </c>
      <c r="H206" s="141">
        <v>18.254999999999999</v>
      </c>
      <c r="I206" s="142"/>
      <c r="J206" s="143">
        <f>ROUND(I206*H206,2)</f>
        <v>0</v>
      </c>
      <c r="K206" s="139" t="s">
        <v>230</v>
      </c>
      <c r="L206" s="33"/>
      <c r="M206" s="144" t="s">
        <v>1</v>
      </c>
      <c r="N206" s="145" t="s">
        <v>52</v>
      </c>
      <c r="P206" s="146">
        <f>O206*H206</f>
        <v>0</v>
      </c>
      <c r="Q206" s="146">
        <v>0</v>
      </c>
      <c r="R206" s="146">
        <f>Q206*H206</f>
        <v>0</v>
      </c>
      <c r="S206" s="146">
        <v>0</v>
      </c>
      <c r="T206" s="147">
        <f>S206*H206</f>
        <v>0</v>
      </c>
      <c r="AR206" s="148" t="s">
        <v>190</v>
      </c>
      <c r="AT206" s="148" t="s">
        <v>185</v>
      </c>
      <c r="AU206" s="148" t="s">
        <v>96</v>
      </c>
      <c r="AY206" s="17" t="s">
        <v>183</v>
      </c>
      <c r="BE206" s="149">
        <f>IF(N206="základní",J206,0)</f>
        <v>0</v>
      </c>
      <c r="BF206" s="149">
        <f>IF(N206="snížená",J206,0)</f>
        <v>0</v>
      </c>
      <c r="BG206" s="149">
        <f>IF(N206="zákl. přenesená",J206,0)</f>
        <v>0</v>
      </c>
      <c r="BH206" s="149">
        <f>IF(N206="sníž. přenesená",J206,0)</f>
        <v>0</v>
      </c>
      <c r="BI206" s="149">
        <f>IF(N206="nulová",J206,0)</f>
        <v>0</v>
      </c>
      <c r="BJ206" s="17" t="s">
        <v>94</v>
      </c>
      <c r="BK206" s="149">
        <f>ROUND(I206*H206,2)</f>
        <v>0</v>
      </c>
      <c r="BL206" s="17" t="s">
        <v>190</v>
      </c>
      <c r="BM206" s="148" t="s">
        <v>1970</v>
      </c>
    </row>
    <row r="207" spans="2:65" s="13" customFormat="1" ht="11.25">
      <c r="B207" s="158"/>
      <c r="D207" s="151" t="s">
        <v>192</v>
      </c>
      <c r="E207" s="159" t="s">
        <v>1</v>
      </c>
      <c r="F207" s="160" t="s">
        <v>1885</v>
      </c>
      <c r="H207" s="159" t="s">
        <v>1</v>
      </c>
      <c r="I207" s="161"/>
      <c r="L207" s="158"/>
      <c r="M207" s="162"/>
      <c r="T207" s="163"/>
      <c r="AT207" s="159" t="s">
        <v>192</v>
      </c>
      <c r="AU207" s="159" t="s">
        <v>96</v>
      </c>
      <c r="AV207" s="13" t="s">
        <v>94</v>
      </c>
      <c r="AW207" s="13" t="s">
        <v>42</v>
      </c>
      <c r="AX207" s="13" t="s">
        <v>87</v>
      </c>
      <c r="AY207" s="159" t="s">
        <v>183</v>
      </c>
    </row>
    <row r="208" spans="2:65" s="12" customFormat="1" ht="11.25">
      <c r="B208" s="150"/>
      <c r="D208" s="151" t="s">
        <v>192</v>
      </c>
      <c r="E208" s="152" t="s">
        <v>1</v>
      </c>
      <c r="F208" s="153" t="s">
        <v>1971</v>
      </c>
      <c r="H208" s="154">
        <v>9.75</v>
      </c>
      <c r="I208" s="155"/>
      <c r="L208" s="150"/>
      <c r="M208" s="156"/>
      <c r="T208" s="157"/>
      <c r="AT208" s="152" t="s">
        <v>192</v>
      </c>
      <c r="AU208" s="152" t="s">
        <v>96</v>
      </c>
      <c r="AV208" s="12" t="s">
        <v>96</v>
      </c>
      <c r="AW208" s="12" t="s">
        <v>42</v>
      </c>
      <c r="AX208" s="12" t="s">
        <v>87</v>
      </c>
      <c r="AY208" s="152" t="s">
        <v>183</v>
      </c>
    </row>
    <row r="209" spans="2:65" s="12" customFormat="1" ht="11.25">
      <c r="B209" s="150"/>
      <c r="D209" s="151" t="s">
        <v>192</v>
      </c>
      <c r="E209" s="152" t="s">
        <v>1</v>
      </c>
      <c r="F209" s="153" t="s">
        <v>1883</v>
      </c>
      <c r="H209" s="154">
        <v>8.5050000000000008</v>
      </c>
      <c r="I209" s="155"/>
      <c r="L209" s="150"/>
      <c r="M209" s="156"/>
      <c r="T209" s="157"/>
      <c r="AT209" s="152" t="s">
        <v>192</v>
      </c>
      <c r="AU209" s="152" t="s">
        <v>96</v>
      </c>
      <c r="AV209" s="12" t="s">
        <v>96</v>
      </c>
      <c r="AW209" s="12" t="s">
        <v>42</v>
      </c>
      <c r="AX209" s="12" t="s">
        <v>87</v>
      </c>
      <c r="AY209" s="152" t="s">
        <v>183</v>
      </c>
    </row>
    <row r="210" spans="2:65" s="14" customFormat="1" ht="11.25">
      <c r="B210" s="164"/>
      <c r="D210" s="151" t="s">
        <v>192</v>
      </c>
      <c r="E210" s="165" t="s">
        <v>1</v>
      </c>
      <c r="F210" s="166" t="s">
        <v>202</v>
      </c>
      <c r="H210" s="167">
        <v>18.254999999999999</v>
      </c>
      <c r="I210" s="168"/>
      <c r="L210" s="164"/>
      <c r="M210" s="169"/>
      <c r="T210" s="170"/>
      <c r="AT210" s="165" t="s">
        <v>192</v>
      </c>
      <c r="AU210" s="165" t="s">
        <v>96</v>
      </c>
      <c r="AV210" s="14" t="s">
        <v>203</v>
      </c>
      <c r="AW210" s="14" t="s">
        <v>42</v>
      </c>
      <c r="AX210" s="14" t="s">
        <v>94</v>
      </c>
      <c r="AY210" s="165" t="s">
        <v>183</v>
      </c>
    </row>
    <row r="211" spans="2:65" s="1" customFormat="1" ht="16.5" customHeight="1">
      <c r="B211" s="33"/>
      <c r="C211" s="137" t="s">
        <v>333</v>
      </c>
      <c r="D211" s="137" t="s">
        <v>185</v>
      </c>
      <c r="E211" s="138" t="s">
        <v>1888</v>
      </c>
      <c r="F211" s="139" t="s">
        <v>1889</v>
      </c>
      <c r="G211" s="140" t="s">
        <v>188</v>
      </c>
      <c r="H211" s="141">
        <v>2434</v>
      </c>
      <c r="I211" s="142"/>
      <c r="J211" s="143">
        <f>ROUND(I211*H211,2)</f>
        <v>0</v>
      </c>
      <c r="K211" s="139" t="s">
        <v>189</v>
      </c>
      <c r="L211" s="33"/>
      <c r="M211" s="144" t="s">
        <v>1</v>
      </c>
      <c r="N211" s="145" t="s">
        <v>52</v>
      </c>
      <c r="P211" s="146">
        <f>O211*H211</f>
        <v>0</v>
      </c>
      <c r="Q211" s="146">
        <v>0</v>
      </c>
      <c r="R211" s="146">
        <f>Q211*H211</f>
        <v>0</v>
      </c>
      <c r="S211" s="146">
        <v>0</v>
      </c>
      <c r="T211" s="147">
        <f>S211*H211</f>
        <v>0</v>
      </c>
      <c r="AR211" s="148" t="s">
        <v>190</v>
      </c>
      <c r="AT211" s="148" t="s">
        <v>185</v>
      </c>
      <c r="AU211" s="148" t="s">
        <v>96</v>
      </c>
      <c r="AY211" s="17" t="s">
        <v>183</v>
      </c>
      <c r="BE211" s="149">
        <f>IF(N211="základní",J211,0)</f>
        <v>0</v>
      </c>
      <c r="BF211" s="149">
        <f>IF(N211="snížená",J211,0)</f>
        <v>0</v>
      </c>
      <c r="BG211" s="149">
        <f>IF(N211="zákl. přenesená",J211,0)</f>
        <v>0</v>
      </c>
      <c r="BH211" s="149">
        <f>IF(N211="sníž. přenesená",J211,0)</f>
        <v>0</v>
      </c>
      <c r="BI211" s="149">
        <f>IF(N211="nulová",J211,0)</f>
        <v>0</v>
      </c>
      <c r="BJ211" s="17" t="s">
        <v>94</v>
      </c>
      <c r="BK211" s="149">
        <f>ROUND(I211*H211,2)</f>
        <v>0</v>
      </c>
      <c r="BL211" s="17" t="s">
        <v>190</v>
      </c>
      <c r="BM211" s="148" t="s">
        <v>1972</v>
      </c>
    </row>
    <row r="212" spans="2:65" s="12" customFormat="1" ht="11.25">
      <c r="B212" s="150"/>
      <c r="D212" s="151" t="s">
        <v>192</v>
      </c>
      <c r="E212" s="152" t="s">
        <v>1</v>
      </c>
      <c r="F212" s="153" t="s">
        <v>1973</v>
      </c>
      <c r="H212" s="154">
        <v>2434</v>
      </c>
      <c r="I212" s="155"/>
      <c r="L212" s="150"/>
      <c r="M212" s="156"/>
      <c r="T212" s="157"/>
      <c r="AT212" s="152" t="s">
        <v>192</v>
      </c>
      <c r="AU212" s="152" t="s">
        <v>96</v>
      </c>
      <c r="AV212" s="12" t="s">
        <v>96</v>
      </c>
      <c r="AW212" s="12" t="s">
        <v>42</v>
      </c>
      <c r="AX212" s="12" t="s">
        <v>94</v>
      </c>
      <c r="AY212" s="152" t="s">
        <v>183</v>
      </c>
    </row>
    <row r="213" spans="2:65" s="13" customFormat="1" ht="11.25">
      <c r="B213" s="158"/>
      <c r="D213" s="151" t="s">
        <v>192</v>
      </c>
      <c r="E213" s="159" t="s">
        <v>1</v>
      </c>
      <c r="F213" s="160" t="s">
        <v>1892</v>
      </c>
      <c r="H213" s="159" t="s">
        <v>1</v>
      </c>
      <c r="I213" s="161"/>
      <c r="L213" s="158"/>
      <c r="M213" s="162"/>
      <c r="T213" s="163"/>
      <c r="AT213" s="159" t="s">
        <v>192</v>
      </c>
      <c r="AU213" s="159" t="s">
        <v>96</v>
      </c>
      <c r="AV213" s="13" t="s">
        <v>94</v>
      </c>
      <c r="AW213" s="13" t="s">
        <v>42</v>
      </c>
      <c r="AX213" s="13" t="s">
        <v>87</v>
      </c>
      <c r="AY213" s="159" t="s">
        <v>183</v>
      </c>
    </row>
    <row r="214" spans="2:65" s="1" customFormat="1" ht="16.5" customHeight="1">
      <c r="B214" s="33"/>
      <c r="C214" s="137" t="s">
        <v>338</v>
      </c>
      <c r="D214" s="137" t="s">
        <v>185</v>
      </c>
      <c r="E214" s="138" t="s">
        <v>1947</v>
      </c>
      <c r="F214" s="139" t="s">
        <v>1948</v>
      </c>
      <c r="G214" s="140" t="s">
        <v>488</v>
      </c>
      <c r="H214" s="141">
        <v>1.2E-2</v>
      </c>
      <c r="I214" s="142"/>
      <c r="J214" s="143">
        <f>ROUND(I214*H214,2)</f>
        <v>0</v>
      </c>
      <c r="K214" s="139" t="s">
        <v>189</v>
      </c>
      <c r="L214" s="33"/>
      <c r="M214" s="144" t="s">
        <v>1</v>
      </c>
      <c r="N214" s="145" t="s">
        <v>52</v>
      </c>
      <c r="P214" s="146">
        <f>O214*H214</f>
        <v>0</v>
      </c>
      <c r="Q214" s="146">
        <v>0</v>
      </c>
      <c r="R214" s="146">
        <f>Q214*H214</f>
        <v>0</v>
      </c>
      <c r="S214" s="146">
        <v>0</v>
      </c>
      <c r="T214" s="147">
        <f>S214*H214</f>
        <v>0</v>
      </c>
      <c r="AR214" s="148" t="s">
        <v>190</v>
      </c>
      <c r="AT214" s="148" t="s">
        <v>185</v>
      </c>
      <c r="AU214" s="148" t="s">
        <v>96</v>
      </c>
      <c r="AY214" s="17" t="s">
        <v>183</v>
      </c>
      <c r="BE214" s="149">
        <f>IF(N214="základní",J214,0)</f>
        <v>0</v>
      </c>
      <c r="BF214" s="149">
        <f>IF(N214="snížená",J214,0)</f>
        <v>0</v>
      </c>
      <c r="BG214" s="149">
        <f>IF(N214="zákl. přenesená",J214,0)</f>
        <v>0</v>
      </c>
      <c r="BH214" s="149">
        <f>IF(N214="sníž. přenesená",J214,0)</f>
        <v>0</v>
      </c>
      <c r="BI214" s="149">
        <f>IF(N214="nulová",J214,0)</f>
        <v>0</v>
      </c>
      <c r="BJ214" s="17" t="s">
        <v>94</v>
      </c>
      <c r="BK214" s="149">
        <f>ROUND(I214*H214,2)</f>
        <v>0</v>
      </c>
      <c r="BL214" s="17" t="s">
        <v>190</v>
      </c>
      <c r="BM214" s="148" t="s">
        <v>1974</v>
      </c>
    </row>
    <row r="215" spans="2:65" s="12" customFormat="1" ht="11.25">
      <c r="B215" s="150"/>
      <c r="D215" s="151" t="s">
        <v>192</v>
      </c>
      <c r="E215" s="152" t="s">
        <v>1</v>
      </c>
      <c r="F215" s="153" t="s">
        <v>1975</v>
      </c>
      <c r="H215" s="154">
        <v>1.2E-2</v>
      </c>
      <c r="I215" s="155"/>
      <c r="L215" s="150"/>
      <c r="M215" s="156"/>
      <c r="T215" s="157"/>
      <c r="AT215" s="152" t="s">
        <v>192</v>
      </c>
      <c r="AU215" s="152" t="s">
        <v>96</v>
      </c>
      <c r="AV215" s="12" t="s">
        <v>96</v>
      </c>
      <c r="AW215" s="12" t="s">
        <v>42</v>
      </c>
      <c r="AX215" s="12" t="s">
        <v>94</v>
      </c>
      <c r="AY215" s="152" t="s">
        <v>183</v>
      </c>
    </row>
    <row r="216" spans="2:65" s="1" customFormat="1" ht="16.5" customHeight="1">
      <c r="B216" s="33"/>
      <c r="C216" s="176" t="s">
        <v>343</v>
      </c>
      <c r="D216" s="176" t="s">
        <v>511</v>
      </c>
      <c r="E216" s="177" t="s">
        <v>1976</v>
      </c>
      <c r="F216" s="178" t="s">
        <v>1977</v>
      </c>
      <c r="G216" s="179" t="s">
        <v>1308</v>
      </c>
      <c r="H216" s="180">
        <v>12.535</v>
      </c>
      <c r="I216" s="181"/>
      <c r="J216" s="182">
        <f>ROUND(I216*H216,2)</f>
        <v>0</v>
      </c>
      <c r="K216" s="178" t="s">
        <v>230</v>
      </c>
      <c r="L216" s="183"/>
      <c r="M216" s="184" t="s">
        <v>1</v>
      </c>
      <c r="N216" s="185" t="s">
        <v>52</v>
      </c>
      <c r="P216" s="146">
        <f>O216*H216</f>
        <v>0</v>
      </c>
      <c r="Q216" s="146">
        <v>1E-3</v>
      </c>
      <c r="R216" s="146">
        <f>Q216*H216</f>
        <v>1.2535000000000001E-2</v>
      </c>
      <c r="S216" s="146">
        <v>0</v>
      </c>
      <c r="T216" s="147">
        <f>S216*H216</f>
        <v>0</v>
      </c>
      <c r="AR216" s="148" t="s">
        <v>235</v>
      </c>
      <c r="AT216" s="148" t="s">
        <v>511</v>
      </c>
      <c r="AU216" s="148" t="s">
        <v>96</v>
      </c>
      <c r="AY216" s="17" t="s">
        <v>183</v>
      </c>
      <c r="BE216" s="149">
        <f>IF(N216="základní",J216,0)</f>
        <v>0</v>
      </c>
      <c r="BF216" s="149">
        <f>IF(N216="snížená",J216,0)</f>
        <v>0</v>
      </c>
      <c r="BG216" s="149">
        <f>IF(N216="zákl. přenesená",J216,0)</f>
        <v>0</v>
      </c>
      <c r="BH216" s="149">
        <f>IF(N216="sníž. přenesená",J216,0)</f>
        <v>0</v>
      </c>
      <c r="BI216" s="149">
        <f>IF(N216="nulová",J216,0)</f>
        <v>0</v>
      </c>
      <c r="BJ216" s="17" t="s">
        <v>94</v>
      </c>
      <c r="BK216" s="149">
        <f>ROUND(I216*H216,2)</f>
        <v>0</v>
      </c>
      <c r="BL216" s="17" t="s">
        <v>190</v>
      </c>
      <c r="BM216" s="148" t="s">
        <v>1978</v>
      </c>
    </row>
    <row r="217" spans="2:65" s="12" customFormat="1" ht="11.25">
      <c r="B217" s="150"/>
      <c r="D217" s="151" t="s">
        <v>192</v>
      </c>
      <c r="E217" s="152" t="s">
        <v>1</v>
      </c>
      <c r="F217" s="153" t="s">
        <v>1979</v>
      </c>
      <c r="H217" s="154">
        <v>12.535</v>
      </c>
      <c r="I217" s="155"/>
      <c r="L217" s="150"/>
      <c r="M217" s="156"/>
      <c r="T217" s="157"/>
      <c r="AT217" s="152" t="s">
        <v>192</v>
      </c>
      <c r="AU217" s="152" t="s">
        <v>96</v>
      </c>
      <c r="AV217" s="12" t="s">
        <v>96</v>
      </c>
      <c r="AW217" s="12" t="s">
        <v>42</v>
      </c>
      <c r="AX217" s="12" t="s">
        <v>94</v>
      </c>
      <c r="AY217" s="152" t="s">
        <v>183</v>
      </c>
    </row>
    <row r="218" spans="2:65" s="1" customFormat="1" ht="16.5" customHeight="1">
      <c r="B218" s="33"/>
      <c r="C218" s="137" t="s">
        <v>348</v>
      </c>
      <c r="D218" s="137" t="s">
        <v>185</v>
      </c>
      <c r="E218" s="138" t="s">
        <v>569</v>
      </c>
      <c r="F218" s="139" t="s">
        <v>570</v>
      </c>
      <c r="G218" s="140" t="s">
        <v>514</v>
      </c>
      <c r="H218" s="141">
        <v>243.4</v>
      </c>
      <c r="I218" s="142"/>
      <c r="J218" s="143">
        <f>ROUND(I218*H218,2)</f>
        <v>0</v>
      </c>
      <c r="K218" s="139" t="s">
        <v>189</v>
      </c>
      <c r="L218" s="33"/>
      <c r="M218" s="144" t="s">
        <v>1</v>
      </c>
      <c r="N218" s="145" t="s">
        <v>52</v>
      </c>
      <c r="P218" s="146">
        <f>O218*H218</f>
        <v>0</v>
      </c>
      <c r="Q218" s="146">
        <v>0</v>
      </c>
      <c r="R218" s="146">
        <f>Q218*H218</f>
        <v>0</v>
      </c>
      <c r="S218" s="146">
        <v>0</v>
      </c>
      <c r="T218" s="147">
        <f>S218*H218</f>
        <v>0</v>
      </c>
      <c r="AR218" s="148" t="s">
        <v>190</v>
      </c>
      <c r="AT218" s="148" t="s">
        <v>185</v>
      </c>
      <c r="AU218" s="148" t="s">
        <v>96</v>
      </c>
      <c r="AY218" s="17" t="s">
        <v>183</v>
      </c>
      <c r="BE218" s="149">
        <f>IF(N218="základní",J218,0)</f>
        <v>0</v>
      </c>
      <c r="BF218" s="149">
        <f>IF(N218="snížená",J218,0)</f>
        <v>0</v>
      </c>
      <c r="BG218" s="149">
        <f>IF(N218="zákl. přenesená",J218,0)</f>
        <v>0</v>
      </c>
      <c r="BH218" s="149">
        <f>IF(N218="sníž. přenesená",J218,0)</f>
        <v>0</v>
      </c>
      <c r="BI218" s="149">
        <f>IF(N218="nulová",J218,0)</f>
        <v>0</v>
      </c>
      <c r="BJ218" s="17" t="s">
        <v>94</v>
      </c>
      <c r="BK218" s="149">
        <f>ROUND(I218*H218,2)</f>
        <v>0</v>
      </c>
      <c r="BL218" s="17" t="s">
        <v>190</v>
      </c>
      <c r="BM218" s="148" t="s">
        <v>1980</v>
      </c>
    </row>
    <row r="219" spans="2:65" s="12" customFormat="1" ht="11.25">
      <c r="B219" s="150"/>
      <c r="D219" s="151" t="s">
        <v>192</v>
      </c>
      <c r="E219" s="152" t="s">
        <v>1</v>
      </c>
      <c r="F219" s="153" t="s">
        <v>1981</v>
      </c>
      <c r="H219" s="154">
        <v>243.4</v>
      </c>
      <c r="I219" s="155"/>
      <c r="L219" s="150"/>
      <c r="M219" s="156"/>
      <c r="T219" s="157"/>
      <c r="AT219" s="152" t="s">
        <v>192</v>
      </c>
      <c r="AU219" s="152" t="s">
        <v>96</v>
      </c>
      <c r="AV219" s="12" t="s">
        <v>96</v>
      </c>
      <c r="AW219" s="12" t="s">
        <v>42</v>
      </c>
      <c r="AX219" s="12" t="s">
        <v>94</v>
      </c>
      <c r="AY219" s="152" t="s">
        <v>183</v>
      </c>
    </row>
    <row r="220" spans="2:65" s="13" customFormat="1" ht="11.25">
      <c r="B220" s="158"/>
      <c r="D220" s="151" t="s">
        <v>192</v>
      </c>
      <c r="E220" s="159" t="s">
        <v>1</v>
      </c>
      <c r="F220" s="160" t="s">
        <v>573</v>
      </c>
      <c r="H220" s="159" t="s">
        <v>1</v>
      </c>
      <c r="I220" s="161"/>
      <c r="L220" s="158"/>
      <c r="M220" s="162"/>
      <c r="T220" s="163"/>
      <c r="AT220" s="159" t="s">
        <v>192</v>
      </c>
      <c r="AU220" s="159" t="s">
        <v>96</v>
      </c>
      <c r="AV220" s="13" t="s">
        <v>94</v>
      </c>
      <c r="AW220" s="13" t="s">
        <v>42</v>
      </c>
      <c r="AX220" s="13" t="s">
        <v>87</v>
      </c>
      <c r="AY220" s="159" t="s">
        <v>183</v>
      </c>
    </row>
    <row r="221" spans="2:65" s="1" customFormat="1" ht="16.5" customHeight="1">
      <c r="B221" s="33"/>
      <c r="C221" s="137" t="s">
        <v>353</v>
      </c>
      <c r="D221" s="137" t="s">
        <v>185</v>
      </c>
      <c r="E221" s="138" t="s">
        <v>574</v>
      </c>
      <c r="F221" s="139" t="s">
        <v>575</v>
      </c>
      <c r="G221" s="140" t="s">
        <v>514</v>
      </c>
      <c r="H221" s="141">
        <v>243.4</v>
      </c>
      <c r="I221" s="142"/>
      <c r="J221" s="143">
        <f>ROUND(I221*H221,2)</f>
        <v>0</v>
      </c>
      <c r="K221" s="139" t="s">
        <v>189</v>
      </c>
      <c r="L221" s="33"/>
      <c r="M221" s="144" t="s">
        <v>1</v>
      </c>
      <c r="N221" s="145" t="s">
        <v>52</v>
      </c>
      <c r="P221" s="146">
        <f>O221*H221</f>
        <v>0</v>
      </c>
      <c r="Q221" s="146">
        <v>0</v>
      </c>
      <c r="R221" s="146">
        <f>Q221*H221</f>
        <v>0</v>
      </c>
      <c r="S221" s="146">
        <v>0</v>
      </c>
      <c r="T221" s="147">
        <f>S221*H221</f>
        <v>0</v>
      </c>
      <c r="AR221" s="148" t="s">
        <v>190</v>
      </c>
      <c r="AT221" s="148" t="s">
        <v>185</v>
      </c>
      <c r="AU221" s="148" t="s">
        <v>96</v>
      </c>
      <c r="AY221" s="17" t="s">
        <v>183</v>
      </c>
      <c r="BE221" s="149">
        <f>IF(N221="základní",J221,0)</f>
        <v>0</v>
      </c>
      <c r="BF221" s="149">
        <f>IF(N221="snížená",J221,0)</f>
        <v>0</v>
      </c>
      <c r="BG221" s="149">
        <f>IF(N221="zákl. přenesená",J221,0)</f>
        <v>0</v>
      </c>
      <c r="BH221" s="149">
        <f>IF(N221="sníž. přenesená",J221,0)</f>
        <v>0</v>
      </c>
      <c r="BI221" s="149">
        <f>IF(N221="nulová",J221,0)</f>
        <v>0</v>
      </c>
      <c r="BJ221" s="17" t="s">
        <v>94</v>
      </c>
      <c r="BK221" s="149">
        <f>ROUND(I221*H221,2)</f>
        <v>0</v>
      </c>
      <c r="BL221" s="17" t="s">
        <v>190</v>
      </c>
      <c r="BM221" s="148" t="s">
        <v>1982</v>
      </c>
    </row>
    <row r="222" spans="2:65" s="12" customFormat="1" ht="11.25">
      <c r="B222" s="150"/>
      <c r="D222" s="151" t="s">
        <v>192</v>
      </c>
      <c r="E222" s="152" t="s">
        <v>1</v>
      </c>
      <c r="F222" s="153" t="s">
        <v>1983</v>
      </c>
      <c r="H222" s="154">
        <v>243.4</v>
      </c>
      <c r="I222" s="155"/>
      <c r="L222" s="150"/>
      <c r="M222" s="156"/>
      <c r="T222" s="157"/>
      <c r="AT222" s="152" t="s">
        <v>192</v>
      </c>
      <c r="AU222" s="152" t="s">
        <v>96</v>
      </c>
      <c r="AV222" s="12" t="s">
        <v>96</v>
      </c>
      <c r="AW222" s="12" t="s">
        <v>42</v>
      </c>
      <c r="AX222" s="12" t="s">
        <v>94</v>
      </c>
      <c r="AY222" s="152" t="s">
        <v>183</v>
      </c>
    </row>
    <row r="223" spans="2:65" s="1" customFormat="1" ht="16.5" customHeight="1">
      <c r="B223" s="33"/>
      <c r="C223" s="137" t="s">
        <v>357</v>
      </c>
      <c r="D223" s="137" t="s">
        <v>185</v>
      </c>
      <c r="E223" s="138" t="s">
        <v>577</v>
      </c>
      <c r="F223" s="139" t="s">
        <v>578</v>
      </c>
      <c r="G223" s="140" t="s">
        <v>514</v>
      </c>
      <c r="H223" s="141">
        <v>243.4</v>
      </c>
      <c r="I223" s="142"/>
      <c r="J223" s="143">
        <f>ROUND(I223*H223,2)</f>
        <v>0</v>
      </c>
      <c r="K223" s="139" t="s">
        <v>189</v>
      </c>
      <c r="L223" s="33"/>
      <c r="M223" s="144" t="s">
        <v>1</v>
      </c>
      <c r="N223" s="145" t="s">
        <v>52</v>
      </c>
      <c r="P223" s="146">
        <f>O223*H223</f>
        <v>0</v>
      </c>
      <c r="Q223" s="146">
        <v>0</v>
      </c>
      <c r="R223" s="146">
        <f>Q223*H223</f>
        <v>0</v>
      </c>
      <c r="S223" s="146">
        <v>0</v>
      </c>
      <c r="T223" s="147">
        <f>S223*H223</f>
        <v>0</v>
      </c>
      <c r="AR223" s="148" t="s">
        <v>190</v>
      </c>
      <c r="AT223" s="148" t="s">
        <v>185</v>
      </c>
      <c r="AU223" s="148" t="s">
        <v>96</v>
      </c>
      <c r="AY223" s="17" t="s">
        <v>183</v>
      </c>
      <c r="BE223" s="149">
        <f>IF(N223="základní",J223,0)</f>
        <v>0</v>
      </c>
      <c r="BF223" s="149">
        <f>IF(N223="snížená",J223,0)</f>
        <v>0</v>
      </c>
      <c r="BG223" s="149">
        <f>IF(N223="zákl. přenesená",J223,0)</f>
        <v>0</v>
      </c>
      <c r="BH223" s="149">
        <f>IF(N223="sníž. přenesená",J223,0)</f>
        <v>0</v>
      </c>
      <c r="BI223" s="149">
        <f>IF(N223="nulová",J223,0)</f>
        <v>0</v>
      </c>
      <c r="BJ223" s="17" t="s">
        <v>94</v>
      </c>
      <c r="BK223" s="149">
        <f>ROUND(I223*H223,2)</f>
        <v>0</v>
      </c>
      <c r="BL223" s="17" t="s">
        <v>190</v>
      </c>
      <c r="BM223" s="148" t="s">
        <v>1984</v>
      </c>
    </row>
    <row r="224" spans="2:65" s="13" customFormat="1" ht="11.25">
      <c r="B224" s="158"/>
      <c r="D224" s="151" t="s">
        <v>192</v>
      </c>
      <c r="E224" s="159" t="s">
        <v>1</v>
      </c>
      <c r="F224" s="160" t="s">
        <v>580</v>
      </c>
      <c r="H224" s="159" t="s">
        <v>1</v>
      </c>
      <c r="I224" s="161"/>
      <c r="L224" s="158"/>
      <c r="M224" s="162"/>
      <c r="T224" s="163"/>
      <c r="AT224" s="159" t="s">
        <v>192</v>
      </c>
      <c r="AU224" s="159" t="s">
        <v>96</v>
      </c>
      <c r="AV224" s="13" t="s">
        <v>94</v>
      </c>
      <c r="AW224" s="13" t="s">
        <v>42</v>
      </c>
      <c r="AX224" s="13" t="s">
        <v>87</v>
      </c>
      <c r="AY224" s="159" t="s">
        <v>183</v>
      </c>
    </row>
    <row r="225" spans="2:51" s="12" customFormat="1" ht="11.25">
      <c r="B225" s="150"/>
      <c r="D225" s="151" t="s">
        <v>192</v>
      </c>
      <c r="E225" s="152" t="s">
        <v>1</v>
      </c>
      <c r="F225" s="153" t="s">
        <v>1985</v>
      </c>
      <c r="H225" s="154">
        <v>243.4</v>
      </c>
      <c r="I225" s="155"/>
      <c r="L225" s="150"/>
      <c r="M225" s="186"/>
      <c r="N225" s="187"/>
      <c r="O225" s="187"/>
      <c r="P225" s="187"/>
      <c r="Q225" s="187"/>
      <c r="R225" s="187"/>
      <c r="S225" s="187"/>
      <c r="T225" s="188"/>
      <c r="AT225" s="152" t="s">
        <v>192</v>
      </c>
      <c r="AU225" s="152" t="s">
        <v>96</v>
      </c>
      <c r="AV225" s="12" t="s">
        <v>96</v>
      </c>
      <c r="AW225" s="12" t="s">
        <v>42</v>
      </c>
      <c r="AX225" s="12" t="s">
        <v>94</v>
      </c>
      <c r="AY225" s="152" t="s">
        <v>183</v>
      </c>
    </row>
    <row r="226" spans="2:51" s="1" customFormat="1" ht="6.95" customHeight="1">
      <c r="B226" s="45"/>
      <c r="C226" s="46"/>
      <c r="D226" s="46"/>
      <c r="E226" s="46"/>
      <c r="F226" s="46"/>
      <c r="G226" s="46"/>
      <c r="H226" s="46"/>
      <c r="I226" s="46"/>
      <c r="J226" s="46"/>
      <c r="K226" s="46"/>
      <c r="L226" s="33"/>
    </row>
  </sheetData>
  <sheetProtection algorithmName="SHA-512" hashValue="ynwK5iKiZuauEtRCSIc5qcJMZm6fue4Ve5TjSButfJD+46LB4et5CZ6hAGziAvBpL4HIKo24z3yOW4Q9vzrM1w==" saltValue="G4p2zNd2aQXBEGMJrcLpnbUaQL+7dC9gU2x8e3qYwEVdqUB4HwXf4H+qZikS27WhA4I7indjs7O33akM4slQEg==" spinCount="100000" sheet="1" objects="1" scenarios="1" formatColumns="0" formatRows="0" autoFilter="0"/>
  <autoFilter ref="C122:K225" xr:uid="{00000000-0009-0000-0000-000008000000}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34</vt:i4>
      </vt:variant>
    </vt:vector>
  </HeadingPairs>
  <TitlesOfParts>
    <vt:vector size="51" baseType="lpstr">
      <vt:lpstr>Rekapitulace stavby</vt:lpstr>
      <vt:lpstr>SO 01.1 - Kácení stromů a...</vt:lpstr>
      <vt:lpstr>SO 01.2 - Přesadba stromů</vt:lpstr>
      <vt:lpstr>SO 02 - ZPEVNĚNÉ PLOCHY A...</vt:lpstr>
      <vt:lpstr>SO 03 - MOBILIÁŘ</vt:lpstr>
      <vt:lpstr>SO 04.1 - Výsadba stromu</vt:lpstr>
      <vt:lpstr>SO 04.2 - Výsadba živého ...</vt:lpstr>
      <vt:lpstr>SO 04.3 - Výsadba keřů</vt:lpstr>
      <vt:lpstr>SO 04.4.A - Založení trav...</vt:lpstr>
      <vt:lpstr>SO 04.4.B - Založení trav...</vt:lpstr>
      <vt:lpstr>SO 04.4.C - Založení štěr...</vt:lpstr>
      <vt:lpstr>SO 04.4.D - Zatravněná dl...</vt:lpstr>
      <vt:lpstr>SO 04.5 - Výsadba cibulov...</vt:lpstr>
      <vt:lpstr>SO 05.1 - Veřejné osvětle...</vt:lpstr>
      <vt:lpstr>SO 05.2 - Přeložka VO</vt:lpstr>
      <vt:lpstr>SO 06 - ZÁZEMÍ PRO KONTEJ...</vt:lpstr>
      <vt:lpstr>VON - VEDLEJŠÍ A OSTATNÍ ...</vt:lpstr>
      <vt:lpstr>'Rekapitulace stavby'!Názvy_tisku</vt:lpstr>
      <vt:lpstr>'SO 01.1 - Kácení stromů a...'!Názvy_tisku</vt:lpstr>
      <vt:lpstr>'SO 01.2 - Přesadba stromů'!Názvy_tisku</vt:lpstr>
      <vt:lpstr>'SO 02 - ZPEVNĚNÉ PLOCHY A...'!Názvy_tisku</vt:lpstr>
      <vt:lpstr>'SO 03 - MOBILIÁŘ'!Názvy_tisku</vt:lpstr>
      <vt:lpstr>'SO 04.1 - Výsadba stromu'!Názvy_tisku</vt:lpstr>
      <vt:lpstr>'SO 04.2 - Výsadba živého ...'!Názvy_tisku</vt:lpstr>
      <vt:lpstr>'SO 04.3 - Výsadba keřů'!Názvy_tisku</vt:lpstr>
      <vt:lpstr>'SO 04.4.A - Založení trav...'!Názvy_tisku</vt:lpstr>
      <vt:lpstr>'SO 04.4.B - Založení trav...'!Názvy_tisku</vt:lpstr>
      <vt:lpstr>'SO 04.4.C - Založení štěr...'!Názvy_tisku</vt:lpstr>
      <vt:lpstr>'SO 04.4.D - Zatravněná dl...'!Názvy_tisku</vt:lpstr>
      <vt:lpstr>'SO 04.5 - Výsadba cibulov...'!Názvy_tisku</vt:lpstr>
      <vt:lpstr>'SO 05.1 - Veřejné osvětle...'!Názvy_tisku</vt:lpstr>
      <vt:lpstr>'SO 05.2 - Přeložka VO'!Názvy_tisku</vt:lpstr>
      <vt:lpstr>'SO 06 - ZÁZEMÍ PRO KONTEJ...'!Názvy_tisku</vt:lpstr>
      <vt:lpstr>'VON - VEDLEJŠÍ A OSTATNÍ ...'!Názvy_tisku</vt:lpstr>
      <vt:lpstr>'Rekapitulace stavby'!Oblast_tisku</vt:lpstr>
      <vt:lpstr>'SO 01.1 - Kácení stromů a...'!Oblast_tisku</vt:lpstr>
      <vt:lpstr>'SO 01.2 - Přesadba stromů'!Oblast_tisku</vt:lpstr>
      <vt:lpstr>'SO 02 - ZPEVNĚNÉ PLOCHY A...'!Oblast_tisku</vt:lpstr>
      <vt:lpstr>'SO 03 - MOBILIÁŘ'!Oblast_tisku</vt:lpstr>
      <vt:lpstr>'SO 04.1 - Výsadba stromu'!Oblast_tisku</vt:lpstr>
      <vt:lpstr>'SO 04.2 - Výsadba živého ...'!Oblast_tisku</vt:lpstr>
      <vt:lpstr>'SO 04.3 - Výsadba keřů'!Oblast_tisku</vt:lpstr>
      <vt:lpstr>'SO 04.4.A - Založení trav...'!Oblast_tisku</vt:lpstr>
      <vt:lpstr>'SO 04.4.B - Založení trav...'!Oblast_tisku</vt:lpstr>
      <vt:lpstr>'SO 04.4.C - Založení štěr...'!Oblast_tisku</vt:lpstr>
      <vt:lpstr>'SO 04.4.D - Zatravněná dl...'!Oblast_tisku</vt:lpstr>
      <vt:lpstr>'SO 04.5 - Výsadba cibulov...'!Oblast_tisku</vt:lpstr>
      <vt:lpstr>'SO 05.1 - Veřejné osvětle...'!Oblast_tisku</vt:lpstr>
      <vt:lpstr>'SO 05.2 - Přeložka VO'!Oblast_tisku</vt:lpstr>
      <vt:lpstr>'SO 06 - ZÁZEMÍ PRO KONTEJ...'!Oblast_tisku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MILA\Admin</dc:creator>
  <cp:lastModifiedBy>Uživatel systému Windows</cp:lastModifiedBy>
  <dcterms:created xsi:type="dcterms:W3CDTF">2023-08-18T11:42:46Z</dcterms:created>
  <dcterms:modified xsi:type="dcterms:W3CDTF">2023-08-18T11:48:34Z</dcterms:modified>
</cp:coreProperties>
</file>